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8700" tabRatio="814" firstSheet="1" activeTab="1"/>
  </bookViews>
  <sheets>
    <sheet name="Огляд" sheetId="4" r:id="rId1"/>
    <sheet name="1. Контакти" sheetId="5" r:id="rId2"/>
    <sheet name="2. Спроможність" sheetId="7" r:id="rId3"/>
    <sheet name="3. Субконтрактери" sheetId="8" r:id="rId4"/>
    <sheet name="4. Специф 1-14 днів" sheetId="18" r:id="rId5"/>
    <sheet name="5. Фін.пропозиція" sheetId="16" r:id="rId6"/>
    <sheet name="6. Підписання" sheetId="12" r:id="rId7"/>
    <sheet name="7. Додатки" sheetId="13" r:id="rId8"/>
  </sheets>
  <definedNames>
    <definedName name="_xlnm._FilterDatabase" localSheetId="4" hidden="1">'4. Специф 1-14 днів'!$A$13:$I$538</definedName>
    <definedName name="Z_15FE11CF_0DD1_475C_BF21_4060473B35FC_.wvu.PrintArea" localSheetId="0" hidden="1">Огляд!$A$1:$P$23</definedName>
    <definedName name="Z_B365FB8A_004C_45D1_AAEB_6D4516F0154A_.wvu.PrintArea" localSheetId="0" hidden="1">Огляд!$A$1:$P$23</definedName>
    <definedName name="_xlnm.Print_Area" localSheetId="2">'2. Спроможність'!$A$1:$E$50</definedName>
    <definedName name="_xlnm.Print_Area" localSheetId="4">'4. Специф 1-14 днів'!$A$1:$H$13</definedName>
    <definedName name="_xlnm.Print_Area" localSheetId="5">'5. Фін.пропозиція'!$A$1:$F$10</definedName>
    <definedName name="_xlnm.Print_Area" localSheetId="6">'6. Підписання'!$A$1:$G$18</definedName>
    <definedName name="_xlnm.Print_Area" localSheetId="0">Огляд!$A$1:$O$22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2" i="18" l="1"/>
  <c r="H454" i="18" l="1"/>
  <c r="H220" i="18"/>
  <c r="H222" i="18"/>
  <c r="I80" i="18" l="1"/>
  <c r="H533" i="18"/>
  <c r="H492" i="18"/>
  <c r="H417" i="18"/>
  <c r="H376" i="18"/>
  <c r="H340" i="18"/>
  <c r="H305" i="18"/>
  <c r="H264" i="18"/>
  <c r="H226" i="18"/>
  <c r="H185" i="18" l="1"/>
  <c r="H152" i="18"/>
  <c r="H118" i="18"/>
  <c r="H82" i="18"/>
  <c r="H44" i="18"/>
  <c r="H14" i="18"/>
  <c r="H531" i="18"/>
  <c r="H530" i="18"/>
  <c r="H529" i="18"/>
  <c r="H528" i="18"/>
  <c r="H527" i="18"/>
  <c r="H525" i="18"/>
  <c r="H524" i="18"/>
  <c r="H522" i="18"/>
  <c r="H521" i="18"/>
  <c r="H520" i="18"/>
  <c r="H518" i="18"/>
  <c r="H517" i="18"/>
  <c r="H516" i="18"/>
  <c r="H515" i="18"/>
  <c r="H514" i="18"/>
  <c r="H513" i="18"/>
  <c r="H512" i="18"/>
  <c r="H511" i="18"/>
  <c r="H510" i="18"/>
  <c r="H509" i="18"/>
  <c r="H507" i="18"/>
  <c r="H506" i="18"/>
  <c r="H505" i="18"/>
  <c r="H504" i="18"/>
  <c r="H503" i="18"/>
  <c r="H502" i="18"/>
  <c r="H501" i="18"/>
  <c r="H500" i="18"/>
  <c r="H499" i="18"/>
  <c r="H498" i="18"/>
  <c r="H490" i="18"/>
  <c r="H488" i="18"/>
  <c r="H487" i="18"/>
  <c r="H485" i="18"/>
  <c r="H482" i="18"/>
  <c r="H481" i="18"/>
  <c r="H479" i="18"/>
  <c r="H478" i="18"/>
  <c r="H477" i="18"/>
  <c r="H475" i="18"/>
  <c r="H474" i="18"/>
  <c r="H473" i="18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2" i="18"/>
  <c r="H451" i="18"/>
  <c r="H450" i="18"/>
  <c r="H449" i="18"/>
  <c r="H447" i="18"/>
  <c r="H446" i="18"/>
  <c r="H445" i="18"/>
  <c r="H443" i="18"/>
  <c r="H442" i="18"/>
  <c r="H441" i="18"/>
  <c r="H439" i="18"/>
  <c r="H438" i="18"/>
  <c r="H437" i="18"/>
  <c r="H436" i="18"/>
  <c r="H435" i="18"/>
  <c r="H433" i="18"/>
  <c r="H432" i="18"/>
  <c r="H431" i="18"/>
  <c r="H430" i="18"/>
  <c r="H429" i="18"/>
  <c r="H428" i="18"/>
  <c r="H427" i="18"/>
  <c r="H426" i="18"/>
  <c r="H425" i="18"/>
  <c r="H424" i="18"/>
  <c r="H423" i="18"/>
  <c r="H415" i="18"/>
  <c r="H414" i="18"/>
  <c r="H413" i="18"/>
  <c r="H412" i="18"/>
  <c r="H411" i="18"/>
  <c r="H409" i="18"/>
  <c r="H408" i="18"/>
  <c r="H407" i="18"/>
  <c r="H406" i="18"/>
  <c r="H404" i="18"/>
  <c r="H403" i="18"/>
  <c r="H402" i="18"/>
  <c r="H401" i="18"/>
  <c r="H400" i="18"/>
  <c r="H398" i="18"/>
  <c r="H397" i="18"/>
  <c r="H396" i="18"/>
  <c r="H395" i="18"/>
  <c r="H394" i="18"/>
  <c r="H392" i="18"/>
  <c r="H391" i="18"/>
  <c r="H390" i="18"/>
  <c r="H389" i="18"/>
  <c r="H388" i="18"/>
  <c r="H387" i="18"/>
  <c r="H386" i="18"/>
  <c r="H385" i="18"/>
  <c r="H384" i="18"/>
  <c r="H383" i="18"/>
  <c r="H382" i="18"/>
  <c r="H374" i="18"/>
  <c r="H373" i="18"/>
  <c r="H372" i="18"/>
  <c r="H371" i="18"/>
  <c r="H369" i="18"/>
  <c r="H368" i="18"/>
  <c r="H365" i="18"/>
  <c r="H364" i="18"/>
  <c r="H363" i="18"/>
  <c r="H362" i="18"/>
  <c r="H360" i="18"/>
  <c r="H359" i="18"/>
  <c r="H358" i="18"/>
  <c r="H356" i="18"/>
  <c r="H355" i="18"/>
  <c r="H354" i="18"/>
  <c r="H353" i="18"/>
  <c r="H352" i="18"/>
  <c r="H351" i="18"/>
  <c r="H350" i="18"/>
  <c r="H349" i="18"/>
  <c r="H348" i="18"/>
  <c r="H347" i="18"/>
  <c r="H346" i="18"/>
  <c r="H338" i="18"/>
  <c r="H337" i="18"/>
  <c r="H336" i="18"/>
  <c r="H335" i="18"/>
  <c r="H334" i="18"/>
  <c r="H332" i="18"/>
  <c r="H329" i="18"/>
  <c r="H328" i="18"/>
  <c r="H327" i="18"/>
  <c r="H325" i="18"/>
  <c r="H323" i="18"/>
  <c r="H322" i="18"/>
  <c r="H321" i="18"/>
  <c r="H319" i="18"/>
  <c r="H318" i="18"/>
  <c r="H317" i="18"/>
  <c r="H316" i="18"/>
  <c r="H315" i="18"/>
  <c r="H314" i="18"/>
  <c r="H312" i="18"/>
  <c r="H311" i="18"/>
  <c r="H303" i="18"/>
  <c r="H302" i="18"/>
  <c r="H301" i="18"/>
  <c r="H300" i="18"/>
  <c r="H297" i="18"/>
  <c r="H296" i="18"/>
  <c r="H295" i="18"/>
  <c r="H294" i="18"/>
  <c r="H293" i="18"/>
  <c r="H292" i="18"/>
  <c r="H290" i="18"/>
  <c r="H288" i="18"/>
  <c r="H287" i="18"/>
  <c r="H286" i="18"/>
  <c r="H285" i="18"/>
  <c r="H284" i="18"/>
  <c r="H283" i="18"/>
  <c r="H282" i="18"/>
  <c r="H281" i="18"/>
  <c r="H279" i="18"/>
  <c r="H278" i="18"/>
  <c r="H277" i="18"/>
  <c r="H276" i="18"/>
  <c r="H275" i="18"/>
  <c r="H274" i="18"/>
  <c r="H273" i="18"/>
  <c r="H272" i="18"/>
  <c r="H271" i="18"/>
  <c r="H270" i="18"/>
  <c r="H262" i="18"/>
  <c r="H261" i="18"/>
  <c r="H260" i="18"/>
  <c r="H259" i="18"/>
  <c r="H257" i="18"/>
  <c r="H256" i="18"/>
  <c r="H255" i="18"/>
  <c r="H253" i="18"/>
  <c r="H252" i="18"/>
  <c r="H251" i="18"/>
  <c r="H250" i="18"/>
  <c r="H249" i="18"/>
  <c r="H247" i="18"/>
  <c r="H245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24" i="18"/>
  <c r="H223" i="18"/>
  <c r="H219" i="18"/>
  <c r="H216" i="18"/>
  <c r="H215" i="18"/>
  <c r="H213" i="18"/>
  <c r="H212" i="18"/>
  <c r="H210" i="18"/>
  <c r="H209" i="18"/>
  <c r="H208" i="18"/>
  <c r="H207" i="18"/>
  <c r="H206" i="18"/>
  <c r="H205" i="18"/>
  <c r="H204" i="18"/>
  <c r="H203" i="18"/>
  <c r="H201" i="18"/>
  <c r="H199" i="18"/>
  <c r="H198" i="18"/>
  <c r="H197" i="18"/>
  <c r="H196" i="18"/>
  <c r="H195" i="18"/>
  <c r="H194" i="18"/>
  <c r="H193" i="18"/>
  <c r="H192" i="18"/>
  <c r="H191" i="18"/>
  <c r="H183" i="18"/>
  <c r="H182" i="18"/>
  <c r="H181" i="18"/>
  <c r="H180" i="18"/>
  <c r="H178" i="18"/>
  <c r="H177" i="18"/>
  <c r="H176" i="18"/>
  <c r="H174" i="18"/>
  <c r="H173" i="18"/>
  <c r="H172" i="18"/>
  <c r="H171" i="18"/>
  <c r="H170" i="18"/>
  <c r="H169" i="18"/>
  <c r="H168" i="18"/>
  <c r="H166" i="18"/>
  <c r="H165" i="18"/>
  <c r="H164" i="18"/>
  <c r="H163" i="18"/>
  <c r="H162" i="18"/>
  <c r="H161" i="18"/>
  <c r="H160" i="18"/>
  <c r="H159" i="18"/>
  <c r="H150" i="18"/>
  <c r="H149" i="18"/>
  <c r="H148" i="18"/>
  <c r="H147" i="18"/>
  <c r="H145" i="18"/>
  <c r="H144" i="18"/>
  <c r="H143" i="18"/>
  <c r="H141" i="18"/>
  <c r="H140" i="18"/>
  <c r="H139" i="18"/>
  <c r="H138" i="18"/>
  <c r="H136" i="18"/>
  <c r="H135" i="18"/>
  <c r="H134" i="18"/>
  <c r="H133" i="18"/>
  <c r="H132" i="18"/>
  <c r="H130" i="18"/>
  <c r="H129" i="18"/>
  <c r="H128" i="18"/>
  <c r="H127" i="18"/>
  <c r="H126" i="18"/>
  <c r="H125" i="18"/>
  <c r="H124" i="18"/>
  <c r="H116" i="18"/>
  <c r="H115" i="18"/>
  <c r="H114" i="18"/>
  <c r="H113" i="18"/>
  <c r="H112" i="18"/>
  <c r="H110" i="18"/>
  <c r="H42" i="18"/>
  <c r="H41" i="18"/>
  <c r="H40" i="18"/>
  <c r="H39" i="18"/>
  <c r="H38" i="18"/>
  <c r="H36" i="18"/>
  <c r="H35" i="18"/>
  <c r="H33" i="18"/>
  <c r="H32" i="18"/>
  <c r="H31" i="18"/>
  <c r="H29" i="18"/>
  <c r="H28" i="18"/>
  <c r="H27" i="18"/>
  <c r="H26" i="18"/>
  <c r="H25" i="18"/>
  <c r="H23" i="18"/>
  <c r="H22" i="18"/>
  <c r="H21" i="18"/>
  <c r="H20" i="18"/>
  <c r="H19" i="18"/>
  <c r="H18" i="18"/>
  <c r="H17" i="18"/>
  <c r="H16" i="18"/>
  <c r="H15" i="18"/>
  <c r="G484" i="18"/>
  <c r="I484" i="18" s="1"/>
  <c r="G331" i="18"/>
  <c r="H331" i="18" s="1"/>
  <c r="G326" i="18"/>
  <c r="G313" i="18"/>
  <c r="H313" i="18" s="1"/>
  <c r="G299" i="18"/>
  <c r="H299" i="18" s="1"/>
  <c r="G246" i="18"/>
  <c r="I246" i="18" s="1"/>
  <c r="G218" i="18"/>
  <c r="H218" i="18" s="1"/>
  <c r="G211" i="18"/>
  <c r="I211" i="18" s="1"/>
  <c r="I531" i="18"/>
  <c r="I530" i="18"/>
  <c r="I529" i="18"/>
  <c r="I528" i="18"/>
  <c r="I527" i="18"/>
  <c r="I525" i="18"/>
  <c r="I524" i="18"/>
  <c r="I522" i="18"/>
  <c r="I521" i="18"/>
  <c r="I520" i="18"/>
  <c r="I518" i="18"/>
  <c r="I516" i="18"/>
  <c r="I515" i="18"/>
  <c r="I514" i="18"/>
  <c r="I513" i="18"/>
  <c r="I512" i="18"/>
  <c r="I511" i="18"/>
  <c r="I510" i="18"/>
  <c r="I509" i="18"/>
  <c r="I507" i="18"/>
  <c r="I506" i="18"/>
  <c r="I505" i="18"/>
  <c r="I504" i="18"/>
  <c r="I503" i="18"/>
  <c r="I502" i="18"/>
  <c r="I501" i="18"/>
  <c r="I500" i="18"/>
  <c r="I499" i="18"/>
  <c r="I498" i="18"/>
  <c r="I490" i="18"/>
  <c r="I488" i="18"/>
  <c r="I487" i="18"/>
  <c r="I485" i="18"/>
  <c r="I482" i="18"/>
  <c r="I481" i="18"/>
  <c r="I479" i="18"/>
  <c r="I478" i="18"/>
  <c r="I477" i="18"/>
  <c r="I475" i="18"/>
  <c r="I474" i="18"/>
  <c r="I473" i="18"/>
  <c r="I471" i="18"/>
  <c r="I470" i="18"/>
  <c r="I469" i="18"/>
  <c r="I468" i="18"/>
  <c r="I467" i="18"/>
  <c r="I466" i="18"/>
  <c r="I465" i="18"/>
  <c r="I464" i="18"/>
  <c r="I463" i="18"/>
  <c r="I462" i="18"/>
  <c r="I461" i="18"/>
  <c r="I460" i="18"/>
  <c r="I452" i="18"/>
  <c r="I451" i="18"/>
  <c r="I450" i="18"/>
  <c r="I449" i="18"/>
  <c r="I447" i="18"/>
  <c r="I446" i="18"/>
  <c r="I445" i="18"/>
  <c r="I442" i="18"/>
  <c r="I441" i="18"/>
  <c r="I439" i="18"/>
  <c r="I438" i="18"/>
  <c r="I437" i="18"/>
  <c r="I436" i="18"/>
  <c r="I435" i="18"/>
  <c r="I433" i="18"/>
  <c r="I432" i="18"/>
  <c r="I431" i="18"/>
  <c r="I430" i="18"/>
  <c r="I429" i="18"/>
  <c r="I428" i="18"/>
  <c r="I427" i="18"/>
  <c r="I426" i="18"/>
  <c r="I425" i="18"/>
  <c r="I424" i="18"/>
  <c r="I423" i="18"/>
  <c r="I415" i="18"/>
  <c r="I414" i="18"/>
  <c r="I412" i="18"/>
  <c r="I411" i="18"/>
  <c r="I409" i="18"/>
  <c r="I406" i="18"/>
  <c r="I403" i="18"/>
  <c r="I402" i="18"/>
  <c r="I401" i="18"/>
  <c r="I400" i="18"/>
  <c r="I398" i="18"/>
  <c r="I397" i="18"/>
  <c r="I396" i="18"/>
  <c r="I395" i="18"/>
  <c r="I394" i="18"/>
  <c r="I392" i="18"/>
  <c r="I391" i="18"/>
  <c r="I390" i="18"/>
  <c r="I389" i="18"/>
  <c r="I388" i="18"/>
  <c r="I387" i="18"/>
  <c r="I386" i="18"/>
  <c r="I385" i="18"/>
  <c r="I384" i="18"/>
  <c r="I383" i="18"/>
  <c r="I382" i="18"/>
  <c r="I374" i="18"/>
  <c r="I373" i="18"/>
  <c r="I372" i="18"/>
  <c r="I371" i="18"/>
  <c r="I369" i="18"/>
  <c r="I368" i="18"/>
  <c r="I365" i="18"/>
  <c r="I364" i="18"/>
  <c r="I363" i="18"/>
  <c r="I362" i="18"/>
  <c r="I360" i="18"/>
  <c r="I359" i="18"/>
  <c r="I358" i="18"/>
  <c r="I356" i="18"/>
  <c r="I355" i="18"/>
  <c r="I354" i="18"/>
  <c r="I353" i="18"/>
  <c r="I352" i="18"/>
  <c r="I351" i="18"/>
  <c r="I350" i="18"/>
  <c r="I349" i="18"/>
  <c r="I348" i="18"/>
  <c r="I347" i="18"/>
  <c r="I346" i="18"/>
  <c r="I338" i="18"/>
  <c r="I337" i="18"/>
  <c r="I336" i="18"/>
  <c r="I335" i="18"/>
  <c r="I334" i="18"/>
  <c r="I332" i="18"/>
  <c r="I329" i="18"/>
  <c r="I328" i="18"/>
  <c r="I327" i="18"/>
  <c r="I323" i="18"/>
  <c r="I322" i="18"/>
  <c r="I321" i="18"/>
  <c r="I319" i="18"/>
  <c r="I318" i="18"/>
  <c r="I317" i="18"/>
  <c r="I316" i="18"/>
  <c r="I315" i="18"/>
  <c r="I314" i="18"/>
  <c r="I312" i="18"/>
  <c r="I311" i="18"/>
  <c r="I303" i="18"/>
  <c r="I302" i="18"/>
  <c r="I300" i="18"/>
  <c r="I299" i="18"/>
  <c r="I297" i="18"/>
  <c r="I296" i="18"/>
  <c r="I295" i="18"/>
  <c r="I294" i="18"/>
  <c r="I293" i="18"/>
  <c r="I292" i="18"/>
  <c r="I290" i="18"/>
  <c r="I288" i="18"/>
  <c r="I287" i="18"/>
  <c r="I286" i="18"/>
  <c r="I285" i="18"/>
  <c r="I284" i="18"/>
  <c r="I283" i="18"/>
  <c r="I282" i="18"/>
  <c r="I281" i="18"/>
  <c r="I279" i="18"/>
  <c r="I278" i="18"/>
  <c r="I277" i="18"/>
  <c r="I276" i="18"/>
  <c r="I275" i="18"/>
  <c r="I274" i="18"/>
  <c r="I273" i="18"/>
  <c r="I271" i="18"/>
  <c r="I270" i="18"/>
  <c r="I262" i="18"/>
  <c r="I261" i="18"/>
  <c r="I260" i="18"/>
  <c r="I259" i="18"/>
  <c r="I257" i="18"/>
  <c r="I256" i="18"/>
  <c r="I255" i="18"/>
  <c r="I252" i="18"/>
  <c r="I251" i="18"/>
  <c r="I250" i="18"/>
  <c r="I249" i="18"/>
  <c r="I247" i="18"/>
  <c r="I245" i="18"/>
  <c r="I243" i="18"/>
  <c r="I242" i="18"/>
  <c r="I241" i="18"/>
  <c r="I240" i="18"/>
  <c r="I239" i="18"/>
  <c r="I238" i="18"/>
  <c r="I237" i="18"/>
  <c r="I236" i="18"/>
  <c r="I235" i="18"/>
  <c r="I234" i="18"/>
  <c r="I233" i="18"/>
  <c r="I232" i="18"/>
  <c r="I224" i="18"/>
  <c r="I223" i="18"/>
  <c r="I222" i="18"/>
  <c r="I220" i="18"/>
  <c r="I219" i="18"/>
  <c r="I218" i="18"/>
  <c r="I216" i="18"/>
  <c r="I215" i="18"/>
  <c r="I213" i="18"/>
  <c r="I212" i="18"/>
  <c r="I210" i="18"/>
  <c r="I209" i="18"/>
  <c r="I208" i="18"/>
  <c r="I207" i="18"/>
  <c r="I206" i="18"/>
  <c r="I205" i="18"/>
  <c r="I204" i="18"/>
  <c r="I203" i="18"/>
  <c r="I201" i="18"/>
  <c r="I199" i="18"/>
  <c r="I198" i="18"/>
  <c r="I197" i="18"/>
  <c r="I196" i="18"/>
  <c r="I195" i="18"/>
  <c r="I194" i="18"/>
  <c r="I193" i="18"/>
  <c r="I192" i="18"/>
  <c r="I191" i="18"/>
  <c r="I183" i="18"/>
  <c r="I182" i="18"/>
  <c r="I181" i="18"/>
  <c r="I180" i="18"/>
  <c r="I178" i="18"/>
  <c r="I177" i="18"/>
  <c r="I176" i="18"/>
  <c r="I174" i="18"/>
  <c r="I173" i="18"/>
  <c r="I172" i="18"/>
  <c r="I171" i="18"/>
  <c r="I170" i="18"/>
  <c r="I169" i="18"/>
  <c r="I168" i="18"/>
  <c r="I166" i="18"/>
  <c r="I165" i="18"/>
  <c r="I164" i="18"/>
  <c r="I163" i="18"/>
  <c r="I162" i="18"/>
  <c r="I161" i="18"/>
  <c r="I160" i="18"/>
  <c r="I159" i="18"/>
  <c r="I158" i="18"/>
  <c r="I147" i="18"/>
  <c r="I145" i="18"/>
  <c r="I144" i="18"/>
  <c r="I143" i="18"/>
  <c r="I141" i="18"/>
  <c r="I140" i="18"/>
  <c r="I139" i="18"/>
  <c r="I138" i="18"/>
  <c r="I136" i="18"/>
  <c r="I135" i="18"/>
  <c r="I134" i="18"/>
  <c r="I133" i="18"/>
  <c r="I132" i="18"/>
  <c r="I130" i="18"/>
  <c r="I129" i="18"/>
  <c r="I128" i="18"/>
  <c r="I127" i="18"/>
  <c r="I126" i="18"/>
  <c r="I125" i="18"/>
  <c r="I124" i="18"/>
  <c r="I116" i="18"/>
  <c r="I115" i="18"/>
  <c r="I114" i="18"/>
  <c r="I113" i="18"/>
  <c r="I112" i="18"/>
  <c r="I110" i="18"/>
  <c r="I109" i="18"/>
  <c r="I108" i="18"/>
  <c r="I106" i="18"/>
  <c r="I105" i="18"/>
  <c r="I104" i="18"/>
  <c r="I103" i="18"/>
  <c r="I101" i="18"/>
  <c r="I100" i="18"/>
  <c r="I99" i="18"/>
  <c r="I97" i="18"/>
  <c r="I96" i="18"/>
  <c r="I95" i="18"/>
  <c r="I94" i="18"/>
  <c r="I93" i="18"/>
  <c r="I92" i="18"/>
  <c r="I91" i="18"/>
  <c r="I90" i="18"/>
  <c r="I89" i="18"/>
  <c r="I88" i="18"/>
  <c r="I79" i="18"/>
  <c r="I78" i="18"/>
  <c r="I76" i="18"/>
  <c r="I75" i="18"/>
  <c r="I74" i="18"/>
  <c r="I73" i="18"/>
  <c r="I72" i="18"/>
  <c r="I71" i="18"/>
  <c r="I70" i="18"/>
  <c r="I69" i="18"/>
  <c r="I67" i="18"/>
  <c r="I66" i="18"/>
  <c r="I65" i="18"/>
  <c r="I64" i="18"/>
  <c r="I61" i="18"/>
  <c r="I60" i="18"/>
  <c r="I58" i="18"/>
  <c r="I57" i="18"/>
  <c r="I56" i="18"/>
  <c r="I55" i="18"/>
  <c r="I54" i="18"/>
  <c r="I53" i="18"/>
  <c r="I52" i="18"/>
  <c r="I51" i="18"/>
  <c r="I42" i="18"/>
  <c r="I41" i="18"/>
  <c r="I40" i="18"/>
  <c r="I39" i="18"/>
  <c r="I38" i="18"/>
  <c r="I36" i="18"/>
  <c r="I35" i="18"/>
  <c r="I33" i="18"/>
  <c r="I32" i="18"/>
  <c r="I31" i="18"/>
  <c r="I29" i="18"/>
  <c r="I28" i="18"/>
  <c r="I27" i="18"/>
  <c r="I26" i="18"/>
  <c r="I25" i="18"/>
  <c r="I23" i="18"/>
  <c r="I22" i="18"/>
  <c r="I21" i="18"/>
  <c r="I20" i="18"/>
  <c r="I19" i="18"/>
  <c r="I18" i="18"/>
  <c r="I17" i="18"/>
  <c r="I16" i="18"/>
  <c r="I15" i="18"/>
  <c r="I14" i="18"/>
  <c r="H326" i="18" l="1"/>
  <c r="I326" i="18"/>
  <c r="I331" i="18"/>
  <c r="I313" i="18"/>
  <c r="H484" i="18"/>
  <c r="H211" i="18"/>
  <c r="H246" i="18"/>
  <c r="D13" i="18" l="1"/>
  <c r="E13" i="18"/>
  <c r="F13" i="18"/>
  <c r="G13" i="18"/>
  <c r="H13" i="18"/>
  <c r="I13" i="18"/>
  <c r="B5" i="12" l="1"/>
  <c r="B6" i="12" l="1"/>
  <c r="F14" i="16"/>
  <c r="F15" i="16"/>
  <c r="F12" i="16"/>
  <c r="F13" i="16"/>
  <c r="F17" i="16" l="1"/>
  <c r="F19" i="16" s="1"/>
  <c r="B13" i="18" l="1"/>
  <c r="A13" i="18"/>
  <c r="A3" i="18"/>
  <c r="H2" i="18"/>
  <c r="B3" i="12" l="1"/>
  <c r="A5" i="16"/>
  <c r="A5" i="8"/>
  <c r="A5" i="7"/>
  <c r="A4" i="5"/>
  <c r="J156" i="18"/>
</calcChain>
</file>

<file path=xl/sharedStrings.xml><?xml version="1.0" encoding="utf-8"?>
<sst xmlns="http://schemas.openxmlformats.org/spreadsheetml/2006/main" count="2741" uniqueCount="427">
  <si>
    <t xml:space="preserve">Аплікаційна форма на тендер - Огляд
</t>
  </si>
  <si>
    <t xml:space="preserve">Реф: </t>
  </si>
  <si>
    <r>
      <t xml:space="preserve">Благодійниа служба милосердя </t>
    </r>
    <r>
      <rPr>
        <sz val="11"/>
        <color theme="1"/>
        <rFont val="Calibri"/>
        <family val="2"/>
        <charset val="204"/>
        <scheme val="minor"/>
      </rPr>
      <t>«Карітас»</t>
    </r>
    <r>
      <rPr>
        <sz val="11"/>
        <rFont val="Calibri"/>
        <family val="2"/>
        <scheme val="minor"/>
      </rPr>
      <t>, проект NIN 2209138</t>
    </r>
  </si>
  <si>
    <t>Page 1 of 8</t>
  </si>
  <si>
    <t xml:space="preserve"> </t>
  </si>
  <si>
    <t>Проект «Прихисток для найбільш уразливих осіб похилого віку», за фінансуванням NIN, ADA, Caritas Austria</t>
  </si>
  <si>
    <t xml:space="preserve"> 1. Назва, адреса компанії (подавач на тендер) </t>
  </si>
  <si>
    <t>Сторінка 1</t>
  </si>
  <si>
    <t xml:space="preserve"> 2. Операційна спроможність</t>
  </si>
  <si>
    <t>Сторінка 2</t>
  </si>
  <si>
    <t xml:space="preserve"> 3. Суб підрядники</t>
  </si>
  <si>
    <t>Сторінка 3</t>
  </si>
  <si>
    <t xml:space="preserve"> 4. Специфікація харчування 1,2 - Меню</t>
  </si>
  <si>
    <t>Сторінка 4</t>
  </si>
  <si>
    <t>5. Загальна фінансова пропозиція</t>
  </si>
  <si>
    <t>Сторінка 5</t>
  </si>
  <si>
    <t xml:space="preserve"> 6. Декларація та підпис</t>
  </si>
  <si>
    <t>Сторінка 6</t>
  </si>
  <si>
    <t xml:space="preserve"> 7. Список вкладень</t>
  </si>
  <si>
    <t>Сторінка 7</t>
  </si>
  <si>
    <t>Форма заявки на тендер - Інформація про учасника тендеру</t>
  </si>
  <si>
    <t>Ваша компанія</t>
  </si>
  <si>
    <t>Повна офіційна назва підприємства (учасника) (у випадку команд/ консорціумів: керівник групи, керівник консорціуму)</t>
  </si>
  <si>
    <t>Адреса юридична</t>
  </si>
  <si>
    <t>Адреса фактична</t>
  </si>
  <si>
    <t>Контактні дані (телефон)</t>
  </si>
  <si>
    <t>Контактні дані (e-mail)</t>
  </si>
  <si>
    <t>Країна реєстрації</t>
  </si>
  <si>
    <t>Веб сайт</t>
  </si>
  <si>
    <t>Код ЄДРПОУ</t>
  </si>
  <si>
    <t>КВЕД відповідної діяльності</t>
  </si>
  <si>
    <t>ПІБ фізичної особи, яка представляє компанію на даному тендері</t>
  </si>
  <si>
    <t>Ім'я особи, уповноваженої підписувати договір поставки (якщо відрізняється від особи, зазначеної вище)</t>
  </si>
  <si>
    <t>Чи належите ви мережі постачальників послуг в Україні? Якій?</t>
  </si>
  <si>
    <t>Додаткові коментарі</t>
  </si>
  <si>
    <t>Форма заявки на тендер - Операційна спроможність</t>
  </si>
  <si>
    <t>Операційна спроможність</t>
  </si>
  <si>
    <t>Будь ласка, коротко опишіть, чому ваша компанія в змозі доставити запитувані товари/послуги вчасно</t>
  </si>
  <si>
    <t>Фінансова спроможність</t>
  </si>
  <si>
    <t>Щорічна декларація/баланс про доходи (з позначкою бухгалтера) (2020 р.)</t>
  </si>
  <si>
    <t>Надати підтверджуючі документи</t>
  </si>
  <si>
    <t>Щорічна декларація/баланс про доходи (з позначкою бухгалтера) (2021 р.)</t>
  </si>
  <si>
    <t>Щорічна декларація про доходи (з позначкою бухгалтера) (2022 р.)</t>
  </si>
  <si>
    <t>Уставний капітал</t>
  </si>
  <si>
    <t>Персонал</t>
  </si>
  <si>
    <t>Кількість працівників організації</t>
  </si>
  <si>
    <t xml:space="preserve">Чи має персонал відповідну кваліфікацію? </t>
  </si>
  <si>
    <t>Так/Ні</t>
  </si>
  <si>
    <t>Чи мають працівники актуальні санітарні книжки?</t>
  </si>
  <si>
    <t>Чи маєте заключений договір з СЕС?</t>
  </si>
  <si>
    <t>Надати актуальний договір</t>
  </si>
  <si>
    <t>Чи зареєстрована організація у  Держспоживслужбі?</t>
  </si>
  <si>
    <t>Продукція/Процес приготування</t>
  </si>
  <si>
    <t>Як здійснюється контроль якості продуктів при закупівлі?</t>
  </si>
  <si>
    <t>Хто відповідальний за контроль якості продуктів при закупівлі?</t>
  </si>
  <si>
    <t>Періодичність закупівлі сировини/напівфабрикатів?</t>
  </si>
  <si>
    <t>Як здійснюється контроль якості готової їжі?</t>
  </si>
  <si>
    <t>Хто здійснюється контроль якості готової їжі?</t>
  </si>
  <si>
    <t xml:space="preserve">Як здійснюється зберігання продуктів? </t>
  </si>
  <si>
    <t>Вкажіть умови зберігання</t>
  </si>
  <si>
    <t>Відповідно до яких нормативних документів здійснюється діяльність організації, в тому числі технологічні процеси?</t>
  </si>
  <si>
    <r>
      <t xml:space="preserve">система управління безпечністю харчових продуктів ДСТУ ISO 22000:2019 (ISO 22000:2018, IDT)
система управління якістю  ДСТУ ISO 9001:2015 (ISO 9001:2015, IDT) 
систему екологічного управління на відповідність вимогам ДСТУ ISO 14001:2015 (ISO 14001:2015, IDT)
</t>
    </r>
    <r>
      <rPr>
        <sz val="11"/>
        <color rgb="FFFF0000"/>
        <rFont val="Arial Narrow"/>
        <family val="2"/>
        <charset val="204"/>
      </rPr>
      <t>Якщо є інші - то які?</t>
    </r>
    <r>
      <rPr>
        <sz val="11"/>
        <color rgb="FF92D050"/>
        <rFont val="Arial Narrow"/>
        <family val="2"/>
      </rPr>
      <t xml:space="preserve"> </t>
    </r>
  </si>
  <si>
    <t>Надати Сертифікати</t>
  </si>
  <si>
    <t>Яка потужність приготування страв? Вкажіть кількість страв/людей</t>
  </si>
  <si>
    <t>Вкажіть основне місце (адресу) приготування страв</t>
  </si>
  <si>
    <t>Чи маєте ви додаткове місце для приготування їжі? Вкажіть адресу</t>
  </si>
  <si>
    <t xml:space="preserve">Чи є додаткові прилади на випадок надзвичайних ситуацій (вимкнення світла/ водопостачання/ водовідведення) </t>
  </si>
  <si>
    <t xml:space="preserve">Транспорт </t>
  </si>
  <si>
    <t>Чи маєте власний транспорт для доставки? Вкажіть тип, марку транспорту</t>
  </si>
  <si>
    <t xml:space="preserve">Якщо власного транспорту не має, як буде здійснюватися доставка? </t>
  </si>
  <si>
    <t>Опис</t>
  </si>
  <si>
    <t>Чи обладнаний транспорт для підтримання температурних режимів? Тепло/Холод?</t>
  </si>
  <si>
    <t>Чи має працівники дотичні до доставки актуальні санітарні книжки?</t>
  </si>
  <si>
    <t>Організації, що можуть підтвердити досвід реалізації аналогічних проектів з вашою організацією</t>
  </si>
  <si>
    <t>Назва компанії</t>
  </si>
  <si>
    <t>ПІБ контактної особи, телефон, пошта</t>
  </si>
  <si>
    <t xml:space="preserve">Приблизна сума (в грн) за весь 18-місячний період / минулий рік. </t>
  </si>
  <si>
    <t>Місце, куди доставлялися товари/послуги</t>
  </si>
  <si>
    <t>Інше</t>
  </si>
  <si>
    <t>Опишіть дані проєкту, його статус, зазначте дати та яку роль він відіграє.</t>
  </si>
  <si>
    <t>Форма заявки на тендер - Субконтракти</t>
  </si>
  <si>
    <t>Субконтракти (заповніть, якщо є)</t>
  </si>
  <si>
    <t>Якщо ви плануєте укласти субконтракти (наприклад, для пакування), будь ласка, надайте деталі</t>
  </si>
  <si>
    <t>Я / ми плануємо залучити
субпідрядників для наступних завдань</t>
  </si>
  <si>
    <t>Основна причина субпідряду</t>
  </si>
  <si>
    <t>Сума в грн (приблизно)</t>
  </si>
  <si>
    <t>Додаткове пояснення</t>
  </si>
  <si>
    <t>Вставте сюди текст</t>
  </si>
  <si>
    <t>Додайте додаткові лінії</t>
  </si>
  <si>
    <t>Форма заявки на тендер - Специфікація харчування - Меню</t>
  </si>
  <si>
    <t>Учасників тендеру просять заповнити колонки нижче
Пропозиція має бути достатньо чіткою, щоб оцінювачі могли легко порівняти запитані специфікації з пропонованими специфікаціями.</t>
  </si>
  <si>
    <t>Розроблене відповідно до рекомендацій МОЗ та кластеру FOOD меню (сезон - літо)</t>
  </si>
  <si>
    <t>на прихисток</t>
  </si>
  <si>
    <t>максимальна кількіть осіб</t>
  </si>
  <si>
    <t>день</t>
  </si>
  <si>
    <t>вид їжі</t>
  </si>
  <si>
    <t>інформація про страви</t>
  </si>
  <si>
    <t>кількість</t>
  </si>
  <si>
    <t>всього на день, обсяг</t>
  </si>
  <si>
    <t>вартість, грн.</t>
  </si>
  <si>
    <t>страва</t>
  </si>
  <si>
    <t>продукт</t>
  </si>
  <si>
    <t>нотатки до приготування, склад</t>
  </si>
  <si>
    <t>одиниця</t>
  </si>
  <si>
    <t>на особу</t>
  </si>
  <si>
    <t>1л</t>
  </si>
  <si>
    <t>сніданок</t>
  </si>
  <si>
    <t>вівсянка</t>
  </si>
  <si>
    <t>вівсянка цільнозернова плющена</t>
  </si>
  <si>
    <t>додати в готову кашу</t>
  </si>
  <si>
    <t>грами</t>
  </si>
  <si>
    <t>вершкове масло</t>
  </si>
  <si>
    <t>яйце варене</t>
  </si>
  <si>
    <t>яйце</t>
  </si>
  <si>
    <t>варене</t>
  </si>
  <si>
    <t>шт.</t>
  </si>
  <si>
    <t>тушковані овочі із твердим сиром</t>
  </si>
  <si>
    <t>овочі</t>
  </si>
  <si>
    <t>тушковані овочі (морква, кабачок, цибуля тощо)</t>
  </si>
  <si>
    <t>оливкова олія</t>
  </si>
  <si>
    <t>ч.л.</t>
  </si>
  <si>
    <t>твердий сир</t>
  </si>
  <si>
    <t>кавовий напій</t>
  </si>
  <si>
    <t>цикорій</t>
  </si>
  <si>
    <t>цикорій з молоком, або без (на вибір)</t>
  </si>
  <si>
    <t>молоко 1,5%</t>
  </si>
  <si>
    <t>мілілітри</t>
  </si>
  <si>
    <t>вихід</t>
  </si>
  <si>
    <t>ягоди сезонні</t>
  </si>
  <si>
    <t>вартість сніданку, грн.</t>
  </si>
  <si>
    <t>обід</t>
  </si>
  <si>
    <t>зелений борщ з рисом і яйцем</t>
  </si>
  <si>
    <t>зелений борщ з рисом і яйцем (замість щавлю, або частини можна давати шпинат). Картоплю можна замінити крупою, або крупу забрати</t>
  </si>
  <si>
    <t>штуки</t>
  </si>
  <si>
    <t>картопля</t>
  </si>
  <si>
    <t>крупа</t>
  </si>
  <si>
    <t>зелень</t>
  </si>
  <si>
    <t>інші складові</t>
  </si>
  <si>
    <t>**</t>
  </si>
  <si>
    <t>курка з травами</t>
  </si>
  <si>
    <t>куряче філе</t>
  </si>
  <si>
    <t>запечене з травами</t>
  </si>
  <si>
    <t>салат із червоної капусти</t>
  </si>
  <si>
    <t>салат: філетова капуста, морква, цибуля, зелень</t>
  </si>
  <si>
    <t>вартість обіду, грн.</t>
  </si>
  <si>
    <t>перекус</t>
  </si>
  <si>
    <t>кисломолочний напій</t>
  </si>
  <si>
    <t>кефір 2,5%</t>
  </si>
  <si>
    <t>печиво</t>
  </si>
  <si>
    <t>печиво вівсяне</t>
  </si>
  <si>
    <t>вартість перекусу, грн.</t>
  </si>
  <si>
    <t>вечеря</t>
  </si>
  <si>
    <t>перлова каша</t>
  </si>
  <si>
    <t>перловка</t>
  </si>
  <si>
    <t>тушковані овочі з птицею</t>
  </si>
  <si>
    <t>індиче філе</t>
  </si>
  <si>
    <t>індиче філе відварене додатив  овочікабачки, брокколі, цибуля, морква, зелень, сіль, перець - тушкувати на олії</t>
  </si>
  <si>
    <t>хліб</t>
  </si>
  <si>
    <t>хліб Дарницький</t>
  </si>
  <si>
    <t>чай</t>
  </si>
  <si>
    <t>чай з меліси або ромашки</t>
  </si>
  <si>
    <t>вартість вечері, грн.</t>
  </si>
  <si>
    <t>протягом дня</t>
  </si>
  <si>
    <t>день 1 (літнє)</t>
  </si>
  <si>
    <t>вода питна</t>
  </si>
  <si>
    <t>підсумок</t>
  </si>
  <si>
    <t>білки</t>
  </si>
  <si>
    <t>жири</t>
  </si>
  <si>
    <t>вуглеводи</t>
  </si>
  <si>
    <t>калорій</t>
  </si>
  <si>
    <t>ВАРТІСТЬ за день (зимове меню)</t>
  </si>
  <si>
    <t>2л</t>
  </si>
  <si>
    <t>омлет</t>
  </si>
  <si>
    <t>помідори</t>
  </si>
  <si>
    <t xml:space="preserve"> горошок зелений</t>
  </si>
  <si>
    <t>тост</t>
  </si>
  <si>
    <t>цільнозерновий хліб</t>
  </si>
  <si>
    <t>фета</t>
  </si>
  <si>
    <t>фрукти сезонні</t>
  </si>
  <si>
    <t>персик, або на вибір</t>
  </si>
  <si>
    <t>зелений чай</t>
  </si>
  <si>
    <t>суп або крем-суп: броколл</t>
  </si>
  <si>
    <t>броколлі, цвітна, цибуля, картопля, морква, часник тушити на оливковій олії</t>
  </si>
  <si>
    <t>булгур із субродуктами</t>
  </si>
  <si>
    <t>булгур</t>
  </si>
  <si>
    <t>крупа на вибір із субпродуктами</t>
  </si>
  <si>
    <t>субпродукти</t>
  </si>
  <si>
    <t>салат із свіжих овочів</t>
  </si>
  <si>
    <t>свіжі, салат по сезону</t>
  </si>
  <si>
    <t>Сирково- яблучна запіканка</t>
  </si>
  <si>
    <t>сир кисломолочний 5%</t>
  </si>
  <si>
    <t>яблука</t>
  </si>
  <si>
    <t>цукор</t>
  </si>
  <si>
    <t>напій з какао</t>
  </si>
  <si>
    <t>какао порошок</t>
  </si>
  <si>
    <t>какао (молоко за бажання, корисніше без)</t>
  </si>
  <si>
    <t>молоко</t>
  </si>
  <si>
    <t>голубці з овочами в томатному соусі</t>
  </si>
  <si>
    <t>голубці</t>
  </si>
  <si>
    <t>рагу з кабачків або інших овочів</t>
  </si>
  <si>
    <t>день 2 (літнє)</t>
  </si>
  <si>
    <t>3л</t>
  </si>
  <si>
    <t>вівсянка з молоком</t>
  </si>
  <si>
    <t>каша з молоком</t>
  </si>
  <si>
    <t>бутерброд</t>
  </si>
  <si>
    <t>овочі свіжі нарізка</t>
  </si>
  <si>
    <t>фрукти сезонні свіжі</t>
  </si>
  <si>
    <t>овочевий суп з фрикадельками</t>
  </si>
  <si>
    <t>м'ясний фарш</t>
  </si>
  <si>
    <t xml:space="preserve">макарони з сиром і овочами </t>
  </si>
  <si>
    <t>макарони твердих сортів</t>
  </si>
  <si>
    <t>овочі тушкують, готують соус до макаронів, в кінці макарони посипаємо сиром</t>
  </si>
  <si>
    <t>ряженка, айран</t>
  </si>
  <si>
    <t>печиво пісочне</t>
  </si>
  <si>
    <t>тушкована з куркою капуста</t>
  </si>
  <si>
    <t>капуста білокачанна</t>
  </si>
  <si>
    <t>пшоняна каша</t>
  </si>
  <si>
    <t>пшоно</t>
  </si>
  <si>
    <t>каша з маслом, масло додаємо в кінці</t>
  </si>
  <si>
    <t>напій</t>
  </si>
  <si>
    <t>день 3 (літнє)</t>
  </si>
  <si>
    <t>4л</t>
  </si>
  <si>
    <t>гречана каша з молоком</t>
  </si>
  <si>
    <t>гречка</t>
  </si>
  <si>
    <t>свіжі, нарізка</t>
  </si>
  <si>
    <t>чай зелений</t>
  </si>
  <si>
    <t>суп гороховий із житніми грінками</t>
  </si>
  <si>
    <t>горох, картопля, морква, цибуля,  помідор, зелень</t>
  </si>
  <si>
    <t>горох сухий</t>
  </si>
  <si>
    <t>кріп</t>
  </si>
  <si>
    <t>хліб житній</t>
  </si>
  <si>
    <t>пшоно з овочами</t>
  </si>
  <si>
    <t>каша з овочами</t>
  </si>
  <si>
    <t>котлети парові</t>
  </si>
  <si>
    <t>фарш індичий</t>
  </si>
  <si>
    <t>котлети парові (по рецепту, вказана кількість м'яса на особу)</t>
  </si>
  <si>
    <t>йогурт 1,6%</t>
  </si>
  <si>
    <t>йогурт, ряжанка</t>
  </si>
  <si>
    <t>свіжі (ківі, персик)</t>
  </si>
  <si>
    <t>риба з тушкованими овочами</t>
  </si>
  <si>
    <t>риба нежирна філе</t>
  </si>
  <si>
    <t>хлібець</t>
  </si>
  <si>
    <t>день 4 (літнє)</t>
  </si>
  <si>
    <t>5л</t>
  </si>
  <si>
    <t>млинці</t>
  </si>
  <si>
    <t>вівсянку попередньо замочити, сир моцарела, або інший</t>
  </si>
  <si>
    <t>сир м'який</t>
  </si>
  <si>
    <t>сирі, нарізка:
помідор, зелень (рукола)</t>
  </si>
  <si>
    <t>малина, суниця або фрукти</t>
  </si>
  <si>
    <t>борщ з м'ясом</t>
  </si>
  <si>
    <t>м'ясо</t>
  </si>
  <si>
    <t>картопля запечена з твердим сиром</t>
  </si>
  <si>
    <t>запечена у шкірці із травами та потерта твердим сиром (перед подачею)</t>
  </si>
  <si>
    <t>овочі нарізка</t>
  </si>
  <si>
    <t>салат, або просто политі оливковою олією</t>
  </si>
  <si>
    <t>Запечене яблуко з корицею та творогом</t>
  </si>
  <si>
    <t>сир кисломолочний, 5%</t>
  </si>
  <si>
    <t>фрикадельки яловичі, в підливі</t>
  </si>
  <si>
    <t>фарш яловичий</t>
  </si>
  <si>
    <t>капуста тушкована</t>
  </si>
  <si>
    <t>тушкована</t>
  </si>
  <si>
    <t>чай з ромашки</t>
  </si>
  <si>
    <t>день 5 (літнє)</t>
  </si>
  <si>
    <t>6л</t>
  </si>
  <si>
    <t xml:space="preserve"> омлет з овочами запечений</t>
  </si>
  <si>
    <t>овочі можна міняти на інші</t>
  </si>
  <si>
    <t>шпинат</t>
  </si>
  <si>
    <t>цвітна капуста</t>
  </si>
  <si>
    <t>бутерброд з фетою</t>
  </si>
  <si>
    <t>суп з  картоплею та фрикадельками</t>
  </si>
  <si>
    <t xml:space="preserve"> обід</t>
  </si>
  <si>
    <t>теплий салат із грибами та квасолею</t>
  </si>
  <si>
    <t>капуста пекінська</t>
  </si>
  <si>
    <t>гриби вага у сирому вигляді, приготовані гриль, або відварені; квасоля відварена 120 грам- жінки, 160 - чоловіки. Квасолю на ніч замочити , змінити воду, довести до кипіння-змінити воду, варити до готовності), морква</t>
  </si>
  <si>
    <t>цибуля</t>
  </si>
  <si>
    <t>солодкий перець</t>
  </si>
  <si>
    <t>квасо ля</t>
  </si>
  <si>
    <t>шампіньйони</t>
  </si>
  <si>
    <t>хліб цільнозерновий</t>
  </si>
  <si>
    <t>без наповнювачів</t>
  </si>
  <si>
    <t>або фрукти зі списку</t>
  </si>
  <si>
    <t>куряча грудинка</t>
  </si>
  <si>
    <t>курка грудинка</t>
  </si>
  <si>
    <t>відварена на воді зі спеціями</t>
  </si>
  <si>
    <t>тушкована капуста</t>
  </si>
  <si>
    <t xml:space="preserve"> капуста, цибуля, морква, перець</t>
  </si>
  <si>
    <t>пшенична каша</t>
  </si>
  <si>
    <t>компот</t>
  </si>
  <si>
    <t>компот малосолодкий</t>
  </si>
  <si>
    <t>день 6 (літнє)</t>
  </si>
  <si>
    <t>7л</t>
  </si>
  <si>
    <t>оладки з кабачка</t>
  </si>
  <si>
    <t>кабачок</t>
  </si>
  <si>
    <t>кабачок, цукіні або гарбуз, залежно від доступності; борошно орієнтовно; соусом із йогурту із зеленню полити оладки</t>
  </si>
  <si>
    <t>борошно</t>
  </si>
  <si>
    <t>суп овочевий</t>
  </si>
  <si>
    <t>капуста білокачання, морква, цибуля, картопля, томати, корінь петрушки, зелень, олія</t>
  </si>
  <si>
    <t>куліш з куркою</t>
  </si>
  <si>
    <t>каша з куркою (м’ясо солять, обсмажують, наприкінці додають томатне пюре, кладуть у сотейник, додають
пасеровану цибулю і моркву (нарізані дрібними кубиками), заливають водою і доводять до кипіння. Додають підготовлене пшоно, перець, закривають
кришкою, ставлять на лист з водою і поміщають у жарову шафу на 25 – 40 хвилин.)</t>
  </si>
  <si>
    <t>курка стегно</t>
  </si>
  <si>
    <t>салат із сочевиці та моцарели</t>
  </si>
  <si>
    <t>сочевиця червона</t>
  </si>
  <si>
    <t>салат із сочевиці (сочевицю зварити з травами; додати салат, моцарелу або будь-який інший м'який сир</t>
  </si>
  <si>
    <t>салат</t>
  </si>
  <si>
    <t>м'який сир</t>
  </si>
  <si>
    <t>день 7 (літнє)</t>
  </si>
  <si>
    <t>8л</t>
  </si>
  <si>
    <t>каша</t>
  </si>
  <si>
    <t>суп  (або крем-суп) овочевий із цвітної капусти та броколі</t>
  </si>
  <si>
    <t>суп  (або крем-суп) овочевий із цвітної капусти та броколі: цвітна капуста, брокоолі, морква, часник,  зелень, вершки, вершкове масло 1 ст.л)</t>
  </si>
  <si>
    <t>гречана каша з куркою</t>
  </si>
  <si>
    <t>індичі  котлети зі шпинатом</t>
  </si>
  <si>
    <t>салат зі свіжих овочів</t>
  </si>
  <si>
    <t>овочі свіжі</t>
  </si>
  <si>
    <t>запіканка</t>
  </si>
  <si>
    <t xml:space="preserve">вершкове масло - для змащування форми, </t>
  </si>
  <si>
    <t>родзинки</t>
  </si>
  <si>
    <t>манка</t>
  </si>
  <si>
    <t>тушкована риба з овочами</t>
  </si>
  <si>
    <t>хек</t>
  </si>
  <si>
    <t>хек 170/200 гр в готовому(риба нежирних сортів із списку) з томатами, цибулею, морквою та зеленим горошком</t>
  </si>
  <si>
    <t>ззелений або з меліси</t>
  </si>
  <si>
    <t>день 8 (літнє)</t>
  </si>
  <si>
    <t>9л</t>
  </si>
  <si>
    <t>суп гречаний</t>
  </si>
  <si>
    <t>гречка, картопля, морква, цибуля, томати тощо</t>
  </si>
  <si>
    <t>картопля запечена із травами та сиром</t>
  </si>
  <si>
    <t>яблуко запечене з корицею та сухофруктами</t>
  </si>
  <si>
    <t>яблуко запечене з корицею та родзинками (чорносливом)</t>
  </si>
  <si>
    <t>сухофрукти</t>
  </si>
  <si>
    <t>м'ясо курки (грудинка)</t>
  </si>
  <si>
    <t>фруктовий</t>
  </si>
  <si>
    <t>день 9 (літнє)</t>
  </si>
  <si>
    <t>10л</t>
  </si>
  <si>
    <t>оладки із кабачків</t>
  </si>
  <si>
    <t>кабачок, цукіні або гарбуз, залежно від доступності; борошно орієнтовно; соусом із йогурту із зеленню полити кабачки; подавати із сиром моцерела</t>
  </si>
  <si>
    <t>моцерела</t>
  </si>
  <si>
    <t>суп овочевий  з крупою</t>
  </si>
  <si>
    <t>рис, морква, цибуля, помідори, зелень</t>
  </si>
  <si>
    <t>рис</t>
  </si>
  <si>
    <t>пшоно з овочами та печерицями</t>
  </si>
  <si>
    <t>пшоно з овочами та печерицяи</t>
  </si>
  <si>
    <t>салат фруктовий з йогуртом</t>
  </si>
  <si>
    <t>фрикадельки тушені у вершках</t>
  </si>
  <si>
    <t>зварити крупу (5-10 хв.),  додати у фарш м'ясо, яйце, цибулю, часник,  печені овочі подрібнити та тушкувати разом, подавати із зеленню</t>
  </si>
  <si>
    <t>кукурудзяна каша</t>
  </si>
  <si>
    <t>день 10 (літнє)</t>
  </si>
  <si>
    <t>11л</t>
  </si>
  <si>
    <t>овочі тушковані</t>
  </si>
  <si>
    <t>кабачок, морква, цибуля, часник, оливкова олія</t>
  </si>
  <si>
    <t>курячий паштет</t>
  </si>
  <si>
    <t>суп гороховий із житніми грінками (горох, картопля, морква, цибуля,  помідор, зелень)</t>
  </si>
  <si>
    <t>макарони з сиром і овочами</t>
  </si>
  <si>
    <t>макарони з сиром і овочами (печені овочі нарізають, готують соус до макаронів, в кінці макарони посипаємо сиром)</t>
  </si>
  <si>
    <t>сирно-яблучна запіканка</t>
  </si>
  <si>
    <t>сирно-яблучна запіканка (сир, яблука, яйця, борошно, манка, цукор, кориця, вершкове масло)</t>
  </si>
  <si>
    <t>рибні тефтелі з рисом і овочами</t>
  </si>
  <si>
    <t>фарш рибний</t>
  </si>
  <si>
    <t>у готові тефтелі додати тушковану суміш овочів, оливкову олію)</t>
  </si>
  <si>
    <t>чай з меліси</t>
  </si>
  <si>
    <t>день 11 (літнє)</t>
  </si>
  <si>
    <t>12л</t>
  </si>
  <si>
    <t>Шакшука</t>
  </si>
  <si>
    <t>додати на сковорідку 2 ч.л оливкової олії та попередньо порізану : цибуля 1 шт., перець 0.5 шт ,2 помідори, часник до смаку і злегка протушити, додати 2 яйця, зелень і до готовності). Замість перцю болгарського можна додавати цукіні або кабачок</t>
  </si>
  <si>
    <t>борщ з квасолею на курячому бульйоні</t>
  </si>
  <si>
    <t>квасоля</t>
  </si>
  <si>
    <t>м'ясо курки</t>
  </si>
  <si>
    <t>вареники з картоплею та сиром</t>
  </si>
  <si>
    <t>вареники з картоплею та сиром , полити йогуртом або сметаною нежирною</t>
  </si>
  <si>
    <t>варена у маринаді скумбрія з овочами</t>
  </si>
  <si>
    <t>скумбрія</t>
  </si>
  <si>
    <t>або страва із жирної риби) із печеними овочами</t>
  </si>
  <si>
    <t>день 12 (літнє)</t>
  </si>
  <si>
    <t>13л</t>
  </si>
  <si>
    <t>салат зі свіжих овочів, яйця, квасолі</t>
  </si>
  <si>
    <t>салат зі свіжих овочів, яйця, квасолі (вареної або консервованої) - яйце можна подавати окремо</t>
  </si>
  <si>
    <t>пшенична каша з телятиною</t>
  </si>
  <si>
    <t>телятина</t>
  </si>
  <si>
    <t>олію додати в  тарілку сирою</t>
  </si>
  <si>
    <t>запіканка рисова</t>
  </si>
  <si>
    <t>рис, вода, молоко, яйця, вершкове масло, свіжі яблука або сливи</t>
  </si>
  <si>
    <t>день 13 (літнє)</t>
  </si>
  <si>
    <t>14л</t>
  </si>
  <si>
    <t>вівсянка іх сиром</t>
  </si>
  <si>
    <t xml:space="preserve">вівсяна крупа цільнозернова-30 гр в сухому,вершкове масло в кашу 5 гр., м'якого сиру моцарелла або бринза-40гр., яйце 1 шт. Свіжа </t>
  </si>
  <si>
    <t>риба нежирна біла з печеними овочами</t>
  </si>
  <si>
    <t>риба нежирна біла з печеними овочами (морква, кабачок, цибуля, помідори)</t>
  </si>
  <si>
    <t>сирники</t>
  </si>
  <si>
    <t>з невеликою кількістю борошна, подавати з йогуртом і ягодами</t>
  </si>
  <si>
    <t>день 14 (літнє)</t>
  </si>
  <si>
    <t>Форма тендерної заявки - фінансова пропозиція</t>
  </si>
  <si>
    <t>Будь ласка, введіть свою цінову пропозицію доставки/організації харчування у таблиці нижче.</t>
  </si>
  <si>
    <t>№</t>
  </si>
  <si>
    <t>Найменування</t>
  </si>
  <si>
    <t>Кількість осіб</t>
  </si>
  <si>
    <t>Кількість днів</t>
  </si>
  <si>
    <t>Вартість одиниці, без ПДВ</t>
  </si>
  <si>
    <t>Загальна вартість, без ПДВ</t>
  </si>
  <si>
    <t>Сніданок</t>
  </si>
  <si>
    <t>Обід</t>
  </si>
  <si>
    <t>Перекус</t>
  </si>
  <si>
    <t>Вечеря</t>
  </si>
  <si>
    <t>Питна вода</t>
  </si>
  <si>
    <t>Всього без ПДВ</t>
  </si>
  <si>
    <t>ПДВ</t>
  </si>
  <si>
    <t>Разом</t>
  </si>
  <si>
    <t>Питання</t>
  </si>
  <si>
    <t>Відповіді</t>
  </si>
  <si>
    <t>Примітка</t>
  </si>
  <si>
    <t>Будь ласка, вкажіть, чи є 100% постоплата, як умова оплати прийнятною. (Будь ласка, вкажіть Так або Ні,)</t>
  </si>
  <si>
    <t>якщо є передоплата, то на який період</t>
  </si>
  <si>
    <t>Якщо Ні, вкажіть % необхідної передоплати.</t>
  </si>
  <si>
    <t>Форма заявки на тендер - Декларація доброчестності щодо критеріїв виключення та відбору</t>
  </si>
  <si>
    <t>Будь ласка, заповніть документ. Документ, який роздруковується та підписується учасником (особою, уповноваженою подавати пропозиції).
Підписаний документ необхідно надіслати разом із аплікаційною формою на адресу: caritaszakypivli@gmail.com</t>
  </si>
  <si>
    <t>Я _____________________________________________ фізична особа підприємець
засвідчую, що інформація, надана в цій заявці, є правильною.</t>
  </si>
  <si>
    <t>Я розумію, що ця інформація буде використана для оцінки спроможності моєї організації стати обраним підрядником БСМ "Карітас", і що інформація зберігається на комп’ютері та вручну для цієї мети відповідно до чинного законодавства про захист даних.</t>
  </si>
  <si>
    <t xml:space="preserve">Я заявляю, що компанія, яка подає пропозицію, має можливості виконувати всі дії, необхідні для організації харчування в прихистку
 </t>
  </si>
  <si>
    <t>Моя компанія може постачати/організувати харчування ВПО в прихистку і включила всі витрати в пропозицію</t>
  </si>
  <si>
    <t>ТАК</t>
  </si>
  <si>
    <t>Я підтверджую, що я та моя компанія відповідаємо вимогам, зазначеним у документі D "Критерії виключення"</t>
  </si>
  <si>
    <t xml:space="preserve">
Від імені та за дорученням: ___________________________________
Дата _____._____.2023 р.
Місце: _________________________
</t>
  </si>
  <si>
    <t>Ваші вкладення</t>
  </si>
  <si>
    <t>Якщо ви додали додаткові документи до вашої пропозиції, вкажіть це нижче</t>
  </si>
  <si>
    <t>Коментарі</t>
  </si>
  <si>
    <t>Рекомендаційні листи</t>
  </si>
  <si>
    <t>Додатково надсилаю 2 рекомендаційних листа, від благодійних фондів, на замовлення харчування</t>
  </si>
  <si>
    <t>Контракт на поставку харчування для ВПО що проживають у прихистку ТБФ "Карітас" м.Тернопіль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</si>
</sst>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d\,\ yyyy"/>
    <numFmt numFmtId="165" formatCode="#,##0.0"/>
    <numFmt numFmtId="166" formatCode="0.0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sz val="11"/>
      <color theme="1"/>
      <name val="Helvetica for Caritas"/>
      <family val="2"/>
    </font>
    <font>
      <b/>
      <sz val="20"/>
      <name val="Helvetica for Caritas"/>
      <family val="2"/>
    </font>
    <font>
      <sz val="14"/>
      <name val="Helvetica for Caritas"/>
      <family val="2"/>
    </font>
    <font>
      <b/>
      <sz val="14"/>
      <name val="Helvetica for Caritas"/>
      <family val="2"/>
    </font>
    <font>
      <sz val="14"/>
      <color rgb="FFFF0000"/>
      <name val="Helvetica for Caritas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rgb="FF92D050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b/>
      <sz val="11"/>
      <color theme="1"/>
      <name val="Calibri"/>
      <family val="2"/>
    </font>
    <font>
      <sz val="11"/>
      <color rgb="FFFF0000"/>
      <name val="Arial Narrow"/>
      <family val="2"/>
      <charset val="204"/>
    </font>
    <font>
      <sz val="11"/>
      <color rgb="FFFF0000"/>
      <name val="Arial Narrow"/>
      <family val="2"/>
    </font>
    <font>
      <sz val="10"/>
      <color rgb="FF00B050"/>
      <name val="Calibri"/>
      <family val="2"/>
      <scheme val="minor"/>
    </font>
    <font>
      <sz val="11"/>
      <color rgb="FF00B050"/>
      <name val="Helvetica for Caritas"/>
      <family val="2"/>
    </font>
    <font>
      <b/>
      <i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scheme val="minor"/>
    </font>
    <font>
      <b/>
      <i/>
      <sz val="12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2"/>
      <color theme="1" tint="0.49998474074526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7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0" fontId="4" fillId="0" borderId="0" xfId="1" applyFont="1"/>
    <xf numFmtId="0" fontId="5" fillId="0" borderId="0" xfId="1" applyFont="1"/>
    <xf numFmtId="164" fontId="4" fillId="0" borderId="0" xfId="1" applyNumberFormat="1" applyFont="1" applyAlignment="1">
      <alignment horizontal="right"/>
    </xf>
    <xf numFmtId="0" fontId="5" fillId="0" borderId="2" xfId="1" applyFont="1" applyBorder="1"/>
    <xf numFmtId="0" fontId="6" fillId="0" borderId="0" xfId="1" applyFont="1"/>
    <xf numFmtId="164" fontId="5" fillId="0" borderId="0" xfId="1" applyNumberFormat="1" applyFont="1" applyAlignment="1">
      <alignment horizontal="left"/>
    </xf>
    <xf numFmtId="0" fontId="7" fillId="0" borderId="0" xfId="1" applyFont="1"/>
    <xf numFmtId="164" fontId="11" fillId="0" borderId="0" xfId="1" applyNumberFormat="1" applyFont="1" applyAlignment="1">
      <alignment horizontal="right"/>
    </xf>
    <xf numFmtId="0" fontId="10" fillId="0" borderId="2" xfId="1" applyFont="1" applyBorder="1"/>
    <xf numFmtId="0" fontId="16" fillId="0" borderId="0" xfId="1" applyFont="1"/>
    <xf numFmtId="0" fontId="17" fillId="0" borderId="0" xfId="1" applyFont="1"/>
    <xf numFmtId="0" fontId="16" fillId="0" borderId="0" xfId="1" applyFont="1" applyAlignment="1">
      <alignment horizontal="left"/>
    </xf>
    <xf numFmtId="0" fontId="16" fillId="0" borderId="2" xfId="1" applyFont="1" applyBorder="1"/>
    <xf numFmtId="0" fontId="8" fillId="0" borderId="0" xfId="1" applyFont="1"/>
    <xf numFmtId="0" fontId="12" fillId="0" borderId="0" xfId="0" applyFont="1"/>
    <xf numFmtId="0" fontId="12" fillId="0" borderId="3" xfId="0" applyFont="1" applyBorder="1"/>
    <xf numFmtId="0" fontId="20" fillId="0" borderId="0" xfId="0" applyFont="1" applyAlignment="1">
      <alignment horizontal="left"/>
    </xf>
    <xf numFmtId="0" fontId="22" fillId="0" borderId="3" xfId="0" applyFont="1" applyBorder="1" applyAlignment="1">
      <alignment horizontal="left" vertical="center" indent="1"/>
    </xf>
    <xf numFmtId="0" fontId="0" fillId="0" borderId="3" xfId="0" applyBorder="1"/>
    <xf numFmtId="0" fontId="9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23" fillId="0" borderId="0" xfId="0" applyFont="1"/>
    <xf numFmtId="0" fontId="9" fillId="0" borderId="0" xfId="0" applyFont="1"/>
    <xf numFmtId="0" fontId="3" fillId="0" borderId="1" xfId="0" applyFont="1" applyBorder="1"/>
    <xf numFmtId="0" fontId="14" fillId="0" borderId="0" xfId="1" applyFont="1"/>
    <xf numFmtId="0" fontId="15" fillId="0" borderId="0" xfId="1" applyFont="1"/>
    <xf numFmtId="0" fontId="22" fillId="0" borderId="0" xfId="0" applyFont="1"/>
    <xf numFmtId="0" fontId="25" fillId="0" borderId="0" xfId="0" applyFont="1"/>
    <xf numFmtId="0" fontId="9" fillId="0" borderId="3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5" fillId="0" borderId="3" xfId="0" applyFont="1" applyBorder="1"/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21" fillId="0" borderId="2" xfId="1" applyFont="1" applyBorder="1" applyAlignment="1">
      <alignment wrapText="1"/>
    </xf>
    <xf numFmtId="0" fontId="30" fillId="0" borderId="0" xfId="0" applyFont="1"/>
    <xf numFmtId="0" fontId="30" fillId="0" borderId="0" xfId="0" applyFont="1" applyAlignment="1">
      <alignment wrapText="1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wrapText="1"/>
    </xf>
    <xf numFmtId="0" fontId="34" fillId="0" borderId="1" xfId="0" applyFont="1" applyBorder="1" applyAlignment="1">
      <alignment horizontal="left" wrapText="1"/>
    </xf>
    <xf numFmtId="0" fontId="32" fillId="0" borderId="1" xfId="0" applyFont="1" applyBorder="1"/>
    <xf numFmtId="0" fontId="30" fillId="0" borderId="1" xfId="0" applyFont="1" applyBorder="1"/>
    <xf numFmtId="0" fontId="30" fillId="0" borderId="1" xfId="0" applyFont="1" applyBorder="1" applyAlignment="1">
      <alignment vertical="center"/>
    </xf>
    <xf numFmtId="0" fontId="30" fillId="0" borderId="1" xfId="0" applyFont="1" applyBorder="1" applyAlignment="1">
      <alignment horizontal="left" vertical="center" wrapText="1"/>
    </xf>
    <xf numFmtId="166" fontId="30" fillId="0" borderId="1" xfId="0" applyNumberFormat="1" applyFont="1" applyBorder="1"/>
    <xf numFmtId="165" fontId="32" fillId="0" borderId="1" xfId="0" applyNumberFormat="1" applyFont="1" applyBorder="1"/>
    <xf numFmtId="165" fontId="32" fillId="0" borderId="1" xfId="0" applyNumberFormat="1" applyFont="1" applyBorder="1" applyAlignment="1">
      <alignment wrapText="1"/>
    </xf>
    <xf numFmtId="0" fontId="29" fillId="0" borderId="0" xfId="0" applyFont="1"/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18" fillId="0" borderId="8" xfId="0" applyFont="1" applyBorder="1"/>
    <xf numFmtId="0" fontId="18" fillId="0" borderId="1" xfId="0" applyFont="1" applyBorder="1"/>
    <xf numFmtId="49" fontId="18" fillId="0" borderId="8" xfId="0" applyNumberFormat="1" applyFont="1" applyBorder="1"/>
    <xf numFmtId="0" fontId="28" fillId="0" borderId="8" xfId="4" applyBorder="1" applyAlignment="1"/>
    <xf numFmtId="0" fontId="28" fillId="0" borderId="8" xfId="3" applyBorder="1" applyAlignment="1"/>
    <xf numFmtId="0" fontId="24" fillId="0" borderId="19" xfId="1" applyFont="1" applyBorder="1" applyAlignment="1">
      <alignment wrapText="1"/>
    </xf>
    <xf numFmtId="0" fontId="24" fillId="0" borderId="18" xfId="1" applyFont="1" applyBorder="1"/>
    <xf numFmtId="0" fontId="21" fillId="0" borderId="21" xfId="1" applyFont="1" applyBorder="1"/>
    <xf numFmtId="0" fontId="39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vertical="center"/>
    </xf>
    <xf numFmtId="0" fontId="39" fillId="0" borderId="0" xfId="0" applyFont="1"/>
    <xf numFmtId="0" fontId="38" fillId="0" borderId="0" xfId="0" applyFont="1"/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6" fillId="0" borderId="1" xfId="0" applyFont="1" applyBorder="1" applyAlignment="1">
      <alignment vertical="center" wrapText="1"/>
    </xf>
    <xf numFmtId="0" fontId="48" fillId="0" borderId="0" xfId="0" applyFont="1"/>
    <xf numFmtId="0" fontId="13" fillId="5" borderId="0" xfId="0" applyFont="1" applyFill="1"/>
    <xf numFmtId="0" fontId="16" fillId="0" borderId="25" xfId="1" applyFont="1" applyBorder="1"/>
    <xf numFmtId="0" fontId="17" fillId="0" borderId="25" xfId="1" applyFont="1" applyBorder="1" applyAlignment="1">
      <alignment horizontal="left" wrapText="1"/>
    </xf>
    <xf numFmtId="0" fontId="17" fillId="0" borderId="25" xfId="1" applyFont="1" applyBorder="1"/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0" fillId="0" borderId="25" xfId="0" applyBorder="1"/>
    <xf numFmtId="4" fontId="0" fillId="0" borderId="25" xfId="0" applyNumberFormat="1" applyBorder="1"/>
    <xf numFmtId="4" fontId="9" fillId="2" borderId="25" xfId="0" applyNumberFormat="1" applyFont="1" applyFill="1" applyBorder="1" applyAlignment="1">
      <alignment horizontal="center"/>
    </xf>
    <xf numFmtId="2" fontId="9" fillId="2" borderId="25" xfId="0" applyNumberFormat="1" applyFont="1" applyFill="1" applyBorder="1" applyAlignment="1">
      <alignment horizontal="center"/>
    </xf>
    <xf numFmtId="2" fontId="0" fillId="0" borderId="25" xfId="0" applyNumberFormat="1" applyBorder="1"/>
    <xf numFmtId="0" fontId="17" fillId="0" borderId="0" xfId="1" applyFont="1" applyAlignment="1">
      <alignment wrapText="1"/>
    </xf>
    <xf numFmtId="0" fontId="32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horizontal="left" vertical="center"/>
    </xf>
    <xf numFmtId="0" fontId="49" fillId="0" borderId="1" xfId="0" applyFont="1" applyBorder="1"/>
    <xf numFmtId="0" fontId="50" fillId="0" borderId="0" xfId="0" applyFont="1"/>
    <xf numFmtId="0" fontId="51" fillId="0" borderId="1" xfId="0" applyFont="1" applyBorder="1"/>
    <xf numFmtId="0" fontId="54" fillId="0" borderId="0" xfId="0" applyFont="1"/>
    <xf numFmtId="0" fontId="0" fillId="0" borderId="1" xfId="0" applyBorder="1"/>
    <xf numFmtId="0" fontId="50" fillId="0" borderId="1" xfId="0" applyFont="1" applyBorder="1"/>
    <xf numFmtId="0" fontId="54" fillId="0" borderId="1" xfId="0" applyFont="1" applyBorder="1"/>
    <xf numFmtId="0" fontId="56" fillId="0" borderId="1" xfId="0" applyFont="1" applyBorder="1" applyAlignment="1">
      <alignment vertical="center"/>
    </xf>
    <xf numFmtId="0" fontId="30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left" wrapText="1"/>
    </xf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/>
    </xf>
    <xf numFmtId="0" fontId="34" fillId="0" borderId="1" xfId="0" applyFont="1" applyBorder="1"/>
    <xf numFmtId="0" fontId="30" fillId="0" borderId="1" xfId="0" applyFont="1" applyBorder="1" applyAlignment="1">
      <alignment horizontal="left" vertical="top" wrapText="1"/>
    </xf>
    <xf numFmtId="165" fontId="35" fillId="0" borderId="1" xfId="0" applyNumberFormat="1" applyFont="1" applyBorder="1" applyAlignment="1">
      <alignment vertical="center"/>
    </xf>
    <xf numFmtId="165" fontId="34" fillId="0" borderId="1" xfId="0" applyNumberFormat="1" applyFont="1" applyBorder="1"/>
    <xf numFmtId="0" fontId="31" fillId="0" borderId="1" xfId="0" applyFont="1" applyBorder="1"/>
    <xf numFmtId="0" fontId="36" fillId="0" borderId="1" xfId="0" applyFont="1" applyBorder="1" applyAlignment="1">
      <alignment wrapText="1"/>
    </xf>
    <xf numFmtId="0" fontId="33" fillId="0" borderId="1" xfId="0" applyFont="1" applyBorder="1"/>
    <xf numFmtId="0" fontId="0" fillId="0" borderId="0" xfId="0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30" fillId="2" borderId="29" xfId="0" applyFont="1" applyFill="1" applyBorder="1"/>
    <xf numFmtId="0" fontId="30" fillId="2" borderId="30" xfId="0" applyFont="1" applyFill="1" applyBorder="1"/>
    <xf numFmtId="0" fontId="30" fillId="2" borderId="31" xfId="0" applyFont="1" applyFill="1" applyBorder="1"/>
    <xf numFmtId="0" fontId="3" fillId="0" borderId="32" xfId="0" applyFont="1" applyBorder="1"/>
    <xf numFmtId="0" fontId="9" fillId="4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24" fillId="0" borderId="20" xfId="1" applyFont="1" applyBorder="1" applyAlignment="1">
      <alignment wrapText="1"/>
    </xf>
    <xf numFmtId="0" fontId="21" fillId="0" borderId="22" xfId="1" applyFont="1" applyBorder="1" applyAlignment="1">
      <alignment wrapText="1"/>
    </xf>
    <xf numFmtId="0" fontId="57" fillId="0" borderId="1" xfId="0" applyFont="1" applyBorder="1" applyAlignment="1">
      <alignment horizontal="left" vertical="top" wrapText="1"/>
    </xf>
    <xf numFmtId="4" fontId="0" fillId="5" borderId="25" xfId="0" applyNumberFormat="1" applyFill="1" applyBorder="1"/>
    <xf numFmtId="0" fontId="17" fillId="0" borderId="2" xfId="1" applyFont="1" applyBorder="1" applyAlignment="1">
      <alignment horizontal="left" wrapText="1"/>
    </xf>
    <xf numFmtId="0" fontId="14" fillId="0" borderId="18" xfId="1" applyFont="1" applyBorder="1" applyAlignment="1">
      <alignment horizontal="left" vertical="top" wrapText="1"/>
    </xf>
    <xf numFmtId="0" fontId="14" fillId="0" borderId="19" xfId="1" applyFont="1" applyBorder="1" applyAlignment="1">
      <alignment horizontal="left" vertical="top" wrapText="1"/>
    </xf>
    <xf numFmtId="0" fontId="14" fillId="0" borderId="20" xfId="1" applyFont="1" applyBorder="1" applyAlignment="1">
      <alignment horizontal="left" vertical="top" wrapText="1"/>
    </xf>
    <xf numFmtId="0" fontId="16" fillId="0" borderId="33" xfId="1" applyFont="1" applyBorder="1" applyAlignment="1">
      <alignment horizontal="left" wrapText="1"/>
    </xf>
    <xf numFmtId="0" fontId="16" fillId="0" borderId="0" xfId="1" applyFont="1" applyAlignment="1">
      <alignment horizontal="left" wrapText="1"/>
    </xf>
    <xf numFmtId="0" fontId="16" fillId="0" borderId="34" xfId="1" applyFont="1" applyBorder="1" applyAlignment="1">
      <alignment horizontal="left" wrapText="1"/>
    </xf>
    <xf numFmtId="0" fontId="16" fillId="0" borderId="35" xfId="1" applyFont="1" applyBorder="1" applyAlignment="1">
      <alignment horizontal="center" wrapText="1"/>
    </xf>
    <xf numFmtId="0" fontId="16" fillId="0" borderId="36" xfId="1" applyFont="1" applyBorder="1" applyAlignment="1">
      <alignment horizontal="center" wrapText="1"/>
    </xf>
    <xf numFmtId="0" fontId="16" fillId="0" borderId="37" xfId="1" applyFont="1" applyBorder="1" applyAlignment="1">
      <alignment horizontal="center" wrapText="1"/>
    </xf>
    <xf numFmtId="0" fontId="12" fillId="2" borderId="11" xfId="0" applyFont="1" applyFill="1" applyBorder="1" applyAlignment="1">
      <alignment horizontal="left" wrapText="1"/>
    </xf>
    <xf numFmtId="0" fontId="12" fillId="2" borderId="12" xfId="0" applyFont="1" applyFill="1" applyBorder="1" applyAlignment="1">
      <alignment horizontal="left"/>
    </xf>
    <xf numFmtId="0" fontId="12" fillId="2" borderId="13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  <xf numFmtId="0" fontId="1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wrapText="1"/>
    </xf>
    <xf numFmtId="0" fontId="19" fillId="3" borderId="14" xfId="0" applyFont="1" applyFill="1" applyBorder="1" applyAlignment="1">
      <alignment horizontal="left" wrapText="1"/>
    </xf>
    <xf numFmtId="0" fontId="19" fillId="3" borderId="1" xfId="0" applyFont="1" applyFill="1" applyBorder="1" applyAlignment="1">
      <alignment horizontal="left"/>
    </xf>
    <xf numFmtId="0" fontId="19" fillId="3" borderId="15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2" fillId="2" borderId="16" xfId="0" applyFont="1" applyFill="1" applyBorder="1" applyAlignment="1">
      <alignment horizontal="left" wrapText="1"/>
    </xf>
    <xf numFmtId="0" fontId="12" fillId="2" borderId="10" xfId="0" applyFont="1" applyFill="1" applyBorder="1" applyAlignment="1">
      <alignment horizontal="left"/>
    </xf>
    <xf numFmtId="0" fontId="12" fillId="2" borderId="17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wrapText="1" indent="2"/>
    </xf>
    <xf numFmtId="0" fontId="12" fillId="3" borderId="1" xfId="0" applyFont="1" applyFill="1" applyBorder="1" applyAlignment="1">
      <alignment horizontal="left" indent="2"/>
    </xf>
    <xf numFmtId="0" fontId="4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right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31" fillId="0" borderId="1" xfId="0" applyFont="1" applyBorder="1" applyAlignment="1">
      <alignment vertical="center" wrapText="1"/>
    </xf>
    <xf numFmtId="0" fontId="49" fillId="0" borderId="1" xfId="0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0" fontId="55" fillId="0" borderId="10" xfId="0" applyFont="1" applyBorder="1" applyAlignment="1">
      <alignment horizontal="center" wrapText="1"/>
    </xf>
    <xf numFmtId="0" fontId="55" fillId="0" borderId="23" xfId="0" applyFont="1" applyBorder="1" applyAlignment="1">
      <alignment horizont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wrapText="1"/>
    </xf>
    <xf numFmtId="0" fontId="30" fillId="0" borderId="23" xfId="0" applyFont="1" applyBorder="1" applyAlignment="1">
      <alignment horizontal="left" wrapText="1"/>
    </xf>
    <xf numFmtId="0" fontId="32" fillId="0" borderId="1" xfId="0" applyFont="1" applyBorder="1" applyAlignment="1">
      <alignment horizontal="left"/>
    </xf>
    <xf numFmtId="0" fontId="31" fillId="0" borderId="1" xfId="0" applyFont="1" applyBorder="1" applyAlignment="1">
      <alignment horizontal="left" vertical="center"/>
    </xf>
    <xf numFmtId="0" fontId="30" fillId="2" borderId="26" xfId="0" applyFont="1" applyFill="1" applyBorder="1" applyAlignment="1">
      <alignment horizontal="center"/>
    </xf>
    <xf numFmtId="0" fontId="30" fillId="2" borderId="27" xfId="0" applyFont="1" applyFill="1" applyBorder="1" applyAlignment="1">
      <alignment horizontal="center"/>
    </xf>
    <xf numFmtId="0" fontId="30" fillId="2" borderId="28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9" fillId="0" borderId="25" xfId="0" applyFont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2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 indent="1"/>
    </xf>
    <xf numFmtId="0" fontId="15" fillId="0" borderId="0" xfId="0" applyFont="1" applyAlignment="1">
      <alignment horizontal="left" vertical="top" indent="1"/>
    </xf>
    <xf numFmtId="0" fontId="25" fillId="0" borderId="3" xfId="0" applyFont="1" applyBorder="1" applyAlignment="1">
      <alignment horizontal="left" wrapText="1"/>
    </xf>
    <xf numFmtId="0" fontId="25" fillId="0" borderId="3" xfId="0" applyFont="1" applyBorder="1" applyAlignment="1">
      <alignment horizontal="left"/>
    </xf>
    <xf numFmtId="0" fontId="25" fillId="0" borderId="9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25" fillId="0" borderId="5" xfId="0" applyFont="1" applyBorder="1" applyAlignment="1">
      <alignment horizontal="left" wrapText="1"/>
    </xf>
  </cellXfs>
  <cellStyles count="5">
    <cellStyle name="Hyperlink" xfId="4"/>
    <cellStyle name="Standard 2" xfId="1"/>
    <cellStyle name="Standard 3" xfId="2"/>
    <cellStyle name="Гиперссылка" xfId="3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6.jpeg"/><Relationship Id="rId5" Type="http://schemas.openxmlformats.org/officeDocument/2006/relationships/image" Target="../media/image7.png"/><Relationship Id="rId4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8.jpeg"/><Relationship Id="rId5" Type="http://schemas.openxmlformats.org/officeDocument/2006/relationships/image" Target="../media/image7.png"/><Relationship Id="rId4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9.jpeg"/><Relationship Id="rId5" Type="http://schemas.openxmlformats.org/officeDocument/2006/relationships/image" Target="../media/image7.png"/><Relationship Id="rId4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Relationship Id="rId5" Type="http://schemas.openxmlformats.org/officeDocument/2006/relationships/image" Target="../media/image7.png"/><Relationship Id="rId4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Relationship Id="rId5" Type="http://schemas.openxmlformats.org/officeDocument/2006/relationships/image" Target="../media/image7.png"/><Relationship Id="rId4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0.jpeg"/><Relationship Id="rId1" Type="http://schemas.openxmlformats.org/officeDocument/2006/relationships/image" Target="../media/image5.emf"/><Relationship Id="rId5" Type="http://schemas.openxmlformats.org/officeDocument/2006/relationships/image" Target="../media/image7.pn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1.jpeg"/><Relationship Id="rId1" Type="http://schemas.openxmlformats.org/officeDocument/2006/relationships/image" Target="../media/image5.emf"/><Relationship Id="rId5" Type="http://schemas.openxmlformats.org/officeDocument/2006/relationships/image" Target="../media/image7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0</xdr:row>
      <xdr:rowOff>106456</xdr:rowOff>
    </xdr:from>
    <xdr:to>
      <xdr:col>2</xdr:col>
      <xdr:colOff>543486</xdr:colOff>
      <xdr:row>1</xdr:row>
      <xdr:rowOff>959783</xdr:rowOff>
    </xdr:to>
    <xdr:pic>
      <xdr:nvPicPr>
        <xdr:cNvPr id="12289" name="Grafik 2" descr="Annex_12a_ADC_Funding LOGO_2020">
          <a:extLst>
            <a:ext uri="{FF2B5EF4-FFF2-40B4-BE49-F238E27FC236}">
              <a16:creationId xmlns="" xmlns:a16="http://schemas.microsoft.com/office/drawing/2014/main" id="{00000000-0008-0000-0000-00000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24" y="106456"/>
          <a:ext cx="1630456" cy="987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542365</xdr:colOff>
      <xdr:row>0</xdr:row>
      <xdr:rowOff>72838</xdr:rowOff>
    </xdr:from>
    <xdr:to>
      <xdr:col>3</xdr:col>
      <xdr:colOff>818590</xdr:colOff>
      <xdr:row>1</xdr:row>
      <xdr:rowOff>490817</xdr:rowOff>
    </xdr:to>
    <xdr:pic>
      <xdr:nvPicPr>
        <xdr:cNvPr id="12290" name="Picture 2">
          <a:extLst>
            <a:ext uri="{FF2B5EF4-FFF2-40B4-BE49-F238E27FC236}">
              <a16:creationId xmlns="" xmlns:a16="http://schemas.microsoft.com/office/drawing/2014/main" id="{00000000-0008-0000-0000-00000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74159" y="72838"/>
          <a:ext cx="1139078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531159</xdr:colOff>
      <xdr:row>1</xdr:row>
      <xdr:rowOff>531719</xdr:rowOff>
    </xdr:from>
    <xdr:to>
      <xdr:col>3</xdr:col>
      <xdr:colOff>845484</xdr:colOff>
      <xdr:row>1</xdr:row>
      <xdr:rowOff>1063998</xdr:rowOff>
    </xdr:to>
    <xdr:pic>
      <xdr:nvPicPr>
        <xdr:cNvPr id="12291" name="Picture 3" descr="Логотип Карітас України">
          <a:extLst>
            <a:ext uri="{FF2B5EF4-FFF2-40B4-BE49-F238E27FC236}">
              <a16:creationId xmlns="" xmlns:a16="http://schemas.microsoft.com/office/drawing/2014/main" id="{00000000-0008-0000-0000-00000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62953" y="666190"/>
          <a:ext cx="1177178" cy="532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64434</xdr:colOff>
      <xdr:row>0</xdr:row>
      <xdr:rowOff>72839</xdr:rowOff>
    </xdr:from>
    <xdr:to>
      <xdr:col>6</xdr:col>
      <xdr:colOff>242294</xdr:colOff>
      <xdr:row>1</xdr:row>
      <xdr:rowOff>896470</xdr:rowOff>
    </xdr:to>
    <xdr:pic>
      <xdr:nvPicPr>
        <xdr:cNvPr id="12292" name="Grafik 3">
          <a:extLst>
            <a:ext uri="{FF2B5EF4-FFF2-40B4-BE49-F238E27FC236}">
              <a16:creationId xmlns="" xmlns:a16="http://schemas.microsoft.com/office/drawing/2014/main" id="{00000000-0008-0000-0000-00000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21934" y="72839"/>
          <a:ext cx="1903566" cy="958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250452</xdr:colOff>
      <xdr:row>0</xdr:row>
      <xdr:rowOff>103094</xdr:rowOff>
    </xdr:from>
    <xdr:to>
      <xdr:col>8</xdr:col>
      <xdr:colOff>566340</xdr:colOff>
      <xdr:row>1</xdr:row>
      <xdr:rowOff>1019734</xdr:rowOff>
    </xdr:to>
    <xdr:pic>
      <xdr:nvPicPr>
        <xdr:cNvPr id="12293" name="Grafik 5">
          <a:extLst>
            <a:ext uri="{FF2B5EF4-FFF2-40B4-BE49-F238E27FC236}">
              <a16:creationId xmlns="" xmlns:a16="http://schemas.microsoft.com/office/drawing/2014/main" id="{00000000-0008-0000-0000-00000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833658" y="103094"/>
          <a:ext cx="2041594" cy="1051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495300</xdr:colOff>
      <xdr:row>1</xdr:row>
      <xdr:rowOff>586520</xdr:rowOff>
    </xdr:to>
    <xdr:pic>
      <xdr:nvPicPr>
        <xdr:cNvPr id="4" name="Grafik 2" descr="Annex_12a_ADC_Funding LOGO_2020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66825" cy="76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742950</xdr:colOff>
      <xdr:row>1</xdr:row>
      <xdr:rowOff>438150</xdr:rowOff>
    </xdr:from>
    <xdr:to>
      <xdr:col>3</xdr:col>
      <xdr:colOff>377078</xdr:colOff>
      <xdr:row>1</xdr:row>
      <xdr:rowOff>970429</xdr:rowOff>
    </xdr:to>
    <xdr:pic>
      <xdr:nvPicPr>
        <xdr:cNvPr id="6" name="Picture 3" descr="Логотип Карітас України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14475" y="619125"/>
          <a:ext cx="1177178" cy="532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38101</xdr:rowOff>
    </xdr:from>
    <xdr:to>
      <xdr:col>3</xdr:col>
      <xdr:colOff>2085975</xdr:colOff>
      <xdr:row>1</xdr:row>
      <xdr:rowOff>657744</xdr:rowOff>
    </xdr:to>
    <xdr:pic>
      <xdr:nvPicPr>
        <xdr:cNvPr id="7" name="Grafik 3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809875" y="38101"/>
          <a:ext cx="1590675" cy="800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2295525</xdr:colOff>
      <xdr:row>0</xdr:row>
      <xdr:rowOff>114300</xdr:rowOff>
    </xdr:from>
    <xdr:to>
      <xdr:col>3</xdr:col>
      <xdr:colOff>3924300</xdr:colOff>
      <xdr:row>1</xdr:row>
      <xdr:rowOff>771896</xdr:rowOff>
    </xdr:to>
    <xdr:pic>
      <xdr:nvPicPr>
        <xdr:cNvPr id="8" name="Grafik 5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610100" y="114300"/>
          <a:ext cx="1628775" cy="838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762000</xdr:colOff>
      <xdr:row>0</xdr:row>
      <xdr:rowOff>47625</xdr:rowOff>
    </xdr:from>
    <xdr:to>
      <xdr:col>3</xdr:col>
      <xdr:colOff>352425</xdr:colOff>
      <xdr:row>1</xdr:row>
      <xdr:rowOff>379680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33525" y="47625"/>
          <a:ext cx="1133475" cy="5130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0</xdr:col>
      <xdr:colOff>1428751</xdr:colOff>
      <xdr:row>2</xdr:row>
      <xdr:rowOff>503647</xdr:rowOff>
    </xdr:to>
    <xdr:pic>
      <xdr:nvPicPr>
        <xdr:cNvPr id="4" name="Grafik 2" descr="Annex_12a_ADC_Funding LOGO_202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428750" cy="865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1609725</xdr:colOff>
      <xdr:row>2</xdr:row>
      <xdr:rowOff>257175</xdr:rowOff>
    </xdr:from>
    <xdr:to>
      <xdr:col>1</xdr:col>
      <xdr:colOff>666750</xdr:colOff>
      <xdr:row>2</xdr:row>
      <xdr:rowOff>857250</xdr:rowOff>
    </xdr:to>
    <xdr:pic>
      <xdr:nvPicPr>
        <xdr:cNvPr id="6" name="Picture 3" descr="Логотип Карітас України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09725" y="619125"/>
          <a:ext cx="11811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876300</xdr:colOff>
      <xdr:row>0</xdr:row>
      <xdr:rowOff>28576</xdr:rowOff>
    </xdr:from>
    <xdr:to>
      <xdr:col>1</xdr:col>
      <xdr:colOff>2457450</xdr:colOff>
      <xdr:row>2</xdr:row>
      <xdr:rowOff>462450</xdr:rowOff>
    </xdr:to>
    <xdr:pic>
      <xdr:nvPicPr>
        <xdr:cNvPr id="7" name="Grafik 3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00375" y="28576"/>
          <a:ext cx="1581150" cy="79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2476500</xdr:colOff>
      <xdr:row>0</xdr:row>
      <xdr:rowOff>85725</xdr:rowOff>
    </xdr:from>
    <xdr:to>
      <xdr:col>1</xdr:col>
      <xdr:colOff>4162425</xdr:colOff>
      <xdr:row>2</xdr:row>
      <xdr:rowOff>591770</xdr:rowOff>
    </xdr:to>
    <xdr:pic>
      <xdr:nvPicPr>
        <xdr:cNvPr id="8" name="Grafik 5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600575" y="85725"/>
          <a:ext cx="1685925" cy="86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1628775</xdr:colOff>
      <xdr:row>0</xdr:row>
      <xdr:rowOff>32186</xdr:rowOff>
    </xdr:from>
    <xdr:to>
      <xdr:col>1</xdr:col>
      <xdr:colOff>714375</xdr:colOff>
      <xdr:row>2</xdr:row>
      <xdr:rowOff>217755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28775" y="32186"/>
          <a:ext cx="1209675" cy="5475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1514475</xdr:colOff>
      <xdr:row>2</xdr:row>
      <xdr:rowOff>555582</xdr:rowOff>
    </xdr:to>
    <xdr:pic>
      <xdr:nvPicPr>
        <xdr:cNvPr id="4" name="Grafik 2" descr="Annex_12a_ADC_Funding LOGO_2020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917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1600200</xdr:colOff>
      <xdr:row>2</xdr:row>
      <xdr:rowOff>228601</xdr:rowOff>
    </xdr:from>
    <xdr:to>
      <xdr:col>1</xdr:col>
      <xdr:colOff>247650</xdr:colOff>
      <xdr:row>2</xdr:row>
      <xdr:rowOff>790575</xdr:rowOff>
    </xdr:to>
    <xdr:pic>
      <xdr:nvPicPr>
        <xdr:cNvPr id="6" name="Picture 3" descr="Логотип Карітас України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00200" y="590551"/>
          <a:ext cx="120015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0</xdr:row>
      <xdr:rowOff>76200</xdr:rowOff>
    </xdr:from>
    <xdr:to>
      <xdr:col>1</xdr:col>
      <xdr:colOff>2011456</xdr:colOff>
      <xdr:row>2</xdr:row>
      <xdr:rowOff>563655</xdr:rowOff>
    </xdr:to>
    <xdr:pic>
      <xdr:nvPicPr>
        <xdr:cNvPr id="7" name="Grafik 3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876550" y="76200"/>
          <a:ext cx="1687606" cy="849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2066925</xdr:colOff>
      <xdr:row>0</xdr:row>
      <xdr:rowOff>104775</xdr:rowOff>
    </xdr:from>
    <xdr:to>
      <xdr:col>2</xdr:col>
      <xdr:colOff>1243207</xdr:colOff>
      <xdr:row>2</xdr:row>
      <xdr:rowOff>647700</xdr:rowOff>
    </xdr:to>
    <xdr:pic>
      <xdr:nvPicPr>
        <xdr:cNvPr id="8" name="Grafik 5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619625" y="104775"/>
          <a:ext cx="1757557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1628775</xdr:colOff>
      <xdr:row>0</xdr:row>
      <xdr:rowOff>28575</xdr:rowOff>
    </xdr:from>
    <xdr:to>
      <xdr:col>1</xdr:col>
      <xdr:colOff>209550</xdr:colOff>
      <xdr:row>2</xdr:row>
      <xdr:rowOff>179655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28775" y="28575"/>
          <a:ext cx="1133475" cy="5130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236798</xdr:colOff>
      <xdr:row>0</xdr:row>
      <xdr:rowOff>987798</xdr:rowOff>
    </xdr:to>
    <xdr:pic>
      <xdr:nvPicPr>
        <xdr:cNvPr id="3" name="Grafik 2" descr="Annex_12a_ADC_Funding LOGO_202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30456" cy="987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370975</xdr:colOff>
      <xdr:row>0</xdr:row>
      <xdr:rowOff>661738</xdr:rowOff>
    </xdr:from>
    <xdr:to>
      <xdr:col>3</xdr:col>
      <xdr:colOff>284837</xdr:colOff>
      <xdr:row>1</xdr:row>
      <xdr:rowOff>40991</xdr:rowOff>
    </xdr:to>
    <xdr:pic>
      <xdr:nvPicPr>
        <xdr:cNvPr id="5" name="Picture 3" descr="Логотип Карітас України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4633" y="661738"/>
          <a:ext cx="1177178" cy="532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421105</xdr:colOff>
      <xdr:row>0</xdr:row>
      <xdr:rowOff>60157</xdr:rowOff>
    </xdr:from>
    <xdr:to>
      <xdr:col>4</xdr:col>
      <xdr:colOff>1091434</xdr:colOff>
      <xdr:row>0</xdr:row>
      <xdr:rowOff>1018259</xdr:rowOff>
    </xdr:to>
    <xdr:pic>
      <xdr:nvPicPr>
        <xdr:cNvPr id="6" name="Grafik 3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78079" y="60157"/>
          <a:ext cx="1903566" cy="958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20053</xdr:colOff>
      <xdr:row>0</xdr:row>
      <xdr:rowOff>80210</xdr:rowOff>
    </xdr:from>
    <xdr:to>
      <xdr:col>7</xdr:col>
      <xdr:colOff>720750</xdr:colOff>
      <xdr:row>0</xdr:row>
      <xdr:rowOff>1142999</xdr:rowOff>
    </xdr:to>
    <xdr:pic>
      <xdr:nvPicPr>
        <xdr:cNvPr id="8" name="Grafik 5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223711" y="80210"/>
          <a:ext cx="2064276" cy="10627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0</xdr:row>
      <xdr:rowOff>80211</xdr:rowOff>
    </xdr:from>
    <xdr:to>
      <xdr:col>3</xdr:col>
      <xdr:colOff>251159</xdr:colOff>
      <xdr:row>0</xdr:row>
      <xdr:rowOff>593241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74658" y="80211"/>
          <a:ext cx="1133475" cy="5130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1114518</xdr:colOff>
      <xdr:row>1</xdr:row>
      <xdr:rowOff>164282</xdr:rowOff>
    </xdr:to>
    <xdr:pic>
      <xdr:nvPicPr>
        <xdr:cNvPr id="4" name="Grafik 2" descr="Annex_12a_ADC_Funding LOGO_2020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30456" cy="987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1359297</xdr:colOff>
      <xdr:row>0</xdr:row>
      <xdr:rowOff>674687</xdr:rowOff>
    </xdr:from>
    <xdr:to>
      <xdr:col>3</xdr:col>
      <xdr:colOff>165147</xdr:colOff>
      <xdr:row>3</xdr:row>
      <xdr:rowOff>46107</xdr:rowOff>
    </xdr:to>
    <xdr:pic>
      <xdr:nvPicPr>
        <xdr:cNvPr id="6" name="Picture 3" descr="Логотип Карітас України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75235" y="674687"/>
          <a:ext cx="1177178" cy="532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238125</xdr:colOff>
      <xdr:row>0</xdr:row>
      <xdr:rowOff>248046</xdr:rowOff>
    </xdr:from>
    <xdr:to>
      <xdr:col>5</xdr:col>
      <xdr:colOff>564113</xdr:colOff>
      <xdr:row>3</xdr:row>
      <xdr:rowOff>45289</xdr:rowOff>
    </xdr:to>
    <xdr:pic>
      <xdr:nvPicPr>
        <xdr:cNvPr id="7" name="Grafik 3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25391" y="248046"/>
          <a:ext cx="1903566" cy="958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625078</xdr:colOff>
      <xdr:row>0</xdr:row>
      <xdr:rowOff>257969</xdr:rowOff>
    </xdr:from>
    <xdr:to>
      <xdr:col>5</xdr:col>
      <xdr:colOff>2666672</xdr:colOff>
      <xdr:row>3</xdr:row>
      <xdr:rowOff>148221</xdr:rowOff>
    </xdr:to>
    <xdr:pic>
      <xdr:nvPicPr>
        <xdr:cNvPr id="8" name="Grafik 5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089922" y="257969"/>
          <a:ext cx="2041594" cy="1051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1369218</xdr:colOff>
      <xdr:row>0</xdr:row>
      <xdr:rowOff>77843</xdr:rowOff>
    </xdr:from>
    <xdr:to>
      <xdr:col>3</xdr:col>
      <xdr:colOff>178593</xdr:colOff>
      <xdr:row>0</xdr:row>
      <xdr:rowOff>612249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85156" y="77843"/>
          <a:ext cx="1180703" cy="5344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707571</xdr:colOff>
      <xdr:row>0</xdr:row>
      <xdr:rowOff>244929</xdr:rowOff>
    </xdr:from>
    <xdr:to>
      <xdr:col>6</xdr:col>
      <xdr:colOff>354308</xdr:colOff>
      <xdr:row>1</xdr:row>
      <xdr:rowOff>3361</xdr:rowOff>
    </xdr:to>
    <xdr:pic>
      <xdr:nvPicPr>
        <xdr:cNvPr id="4" name="Grafik 5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28607" y="244929"/>
          <a:ext cx="2041594" cy="1051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162621</xdr:colOff>
      <xdr:row>0</xdr:row>
      <xdr:rowOff>1170214</xdr:rowOff>
    </xdr:to>
    <xdr:pic>
      <xdr:nvPicPr>
        <xdr:cNvPr id="5" name="Grafik 2" descr="Annex_12a_ADC_Funding LOGO_2020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931550" cy="1170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326571</xdr:colOff>
      <xdr:row>0</xdr:row>
      <xdr:rowOff>830035</xdr:rowOff>
    </xdr:from>
    <xdr:to>
      <xdr:col>2</xdr:col>
      <xdr:colOff>1740955</xdr:colOff>
      <xdr:row>1</xdr:row>
      <xdr:rowOff>176891</xdr:rowOff>
    </xdr:to>
    <xdr:pic>
      <xdr:nvPicPr>
        <xdr:cNvPr id="7" name="Picture 3" descr="Логотип Карітас України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0" y="830035"/>
          <a:ext cx="1414384" cy="639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1864179</xdr:colOff>
      <xdr:row>0</xdr:row>
      <xdr:rowOff>258536</xdr:rowOff>
    </xdr:from>
    <xdr:to>
      <xdr:col>3</xdr:col>
      <xdr:colOff>515638</xdr:colOff>
      <xdr:row>0</xdr:row>
      <xdr:rowOff>1216638</xdr:rowOff>
    </xdr:to>
    <xdr:pic>
      <xdr:nvPicPr>
        <xdr:cNvPr id="8" name="Grafik 3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633108" y="258536"/>
          <a:ext cx="1903566" cy="958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312964</xdr:colOff>
      <xdr:row>0</xdr:row>
      <xdr:rowOff>122464</xdr:rowOff>
    </xdr:from>
    <xdr:to>
      <xdr:col>2</xdr:col>
      <xdr:colOff>1745797</xdr:colOff>
      <xdr:row>0</xdr:row>
      <xdr:rowOff>770988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81893" y="122464"/>
          <a:ext cx="1432833" cy="6485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3162300</xdr:colOff>
      <xdr:row>0</xdr:row>
      <xdr:rowOff>0</xdr:rowOff>
    </xdr:from>
    <xdr:to>
      <xdr:col>2</xdr:col>
      <xdr:colOff>914400</xdr:colOff>
      <xdr:row>1</xdr:row>
      <xdr:rowOff>354971</xdr:rowOff>
    </xdr:to>
    <xdr:pic>
      <xdr:nvPicPr>
        <xdr:cNvPr id="4" name="Grafik 5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33925" y="0"/>
          <a:ext cx="1847850" cy="109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1304925</xdr:colOff>
      <xdr:row>1</xdr:row>
      <xdr:rowOff>47628</xdr:rowOff>
    </xdr:to>
    <xdr:pic>
      <xdr:nvPicPr>
        <xdr:cNvPr id="5" name="Grafik 2" descr="Annex_12a_ADC_Funding LOGO_2020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04925" cy="79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609600</xdr:rowOff>
    </xdr:from>
    <xdr:to>
      <xdr:col>1</xdr:col>
      <xdr:colOff>1186703</xdr:colOff>
      <xdr:row>1</xdr:row>
      <xdr:rowOff>398929</xdr:rowOff>
    </xdr:to>
    <xdr:pic>
      <xdr:nvPicPr>
        <xdr:cNvPr id="7" name="Picture 3" descr="Логотип Карітас України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81150" y="609600"/>
          <a:ext cx="1177178" cy="532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1381125</xdr:colOff>
      <xdr:row>0</xdr:row>
      <xdr:rowOff>47625</xdr:rowOff>
    </xdr:from>
    <xdr:to>
      <xdr:col>1</xdr:col>
      <xdr:colOff>3084318</xdr:colOff>
      <xdr:row>1</xdr:row>
      <xdr:rowOff>161925</xdr:rowOff>
    </xdr:to>
    <xdr:pic>
      <xdr:nvPicPr>
        <xdr:cNvPr id="8" name="Grafik 3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47625"/>
          <a:ext cx="1703193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19050</xdr:rowOff>
    </xdr:from>
    <xdr:to>
      <xdr:col>1</xdr:col>
      <xdr:colOff>1190625</xdr:colOff>
      <xdr:row>0</xdr:row>
      <xdr:rowOff>545014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00200" y="19050"/>
          <a:ext cx="1162050" cy="525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O22"/>
  <sheetViews>
    <sheetView showGridLines="0" zoomScale="85" zoomScaleNormal="85" zoomScaleSheetLayoutView="50" workbookViewId="0">
      <selection activeCell="K12" sqref="K12"/>
    </sheetView>
  </sheetViews>
  <sheetFormatPr defaultColWidth="13.5703125" defaultRowHeight="18"/>
  <cols>
    <col min="1" max="1" width="4" style="3" customWidth="1"/>
    <col min="2" max="10" width="13" style="3" customWidth="1"/>
    <col min="11" max="11" width="24" style="3" customWidth="1"/>
    <col min="12" max="12" width="8.7109375" style="3" customWidth="1"/>
    <col min="13" max="14" width="13" style="3" customWidth="1"/>
    <col min="15" max="15" width="13.7109375" style="3" hidden="1" customWidth="1"/>
    <col min="16" max="16" width="8.7109375" style="3" customWidth="1"/>
    <col min="17" max="16384" width="13.5703125" style="3"/>
  </cols>
  <sheetData>
    <row r="1" spans="2:15" ht="10.5" customHeight="1">
      <c r="B1" s="2"/>
    </row>
    <row r="2" spans="2:15" ht="90.75" customHeight="1" thickBot="1">
      <c r="B2" s="2"/>
    </row>
    <row r="3" spans="2:15">
      <c r="B3" s="136" t="s">
        <v>0</v>
      </c>
      <c r="C3" s="137"/>
      <c r="D3" s="137"/>
      <c r="E3" s="137"/>
      <c r="F3" s="137"/>
      <c r="G3" s="137"/>
      <c r="H3" s="137"/>
      <c r="I3" s="137"/>
      <c r="J3" s="137"/>
      <c r="K3" s="138"/>
    </row>
    <row r="4" spans="2:15" ht="15.75" customHeight="1" thickBot="1">
      <c r="B4" s="139" t="s">
        <v>426</v>
      </c>
      <c r="C4" s="140"/>
      <c r="D4" s="140"/>
      <c r="E4" s="140"/>
      <c r="F4" s="140"/>
      <c r="G4" s="140"/>
      <c r="H4" s="140"/>
      <c r="I4" s="140"/>
      <c r="J4" s="140"/>
      <c r="K4" s="141"/>
    </row>
    <row r="5" spans="2:15" ht="15.75" customHeight="1" thickBot="1">
      <c r="B5" s="142"/>
      <c r="C5" s="143"/>
      <c r="D5" s="143"/>
      <c r="E5" s="143"/>
      <c r="F5" s="143"/>
      <c r="G5" s="143"/>
      <c r="H5" s="143"/>
      <c r="I5" s="143"/>
      <c r="J5" s="143"/>
      <c r="K5" s="144"/>
    </row>
    <row r="6" spans="2:15" ht="23.65" customHeight="1">
      <c r="B6" s="11" t="s">
        <v>1</v>
      </c>
      <c r="C6" s="12" t="s">
        <v>2</v>
      </c>
      <c r="D6" s="12"/>
      <c r="E6" s="12"/>
      <c r="F6" s="12"/>
      <c r="G6" s="12"/>
      <c r="H6" s="12"/>
      <c r="I6" s="12"/>
      <c r="J6" s="12"/>
      <c r="K6" s="13"/>
      <c r="L6" s="9"/>
      <c r="M6" s="9"/>
      <c r="N6" s="4"/>
      <c r="O6" s="3" t="s">
        <v>3</v>
      </c>
    </row>
    <row r="7" spans="2:15" ht="37.9" customHeight="1" thickBot="1">
      <c r="B7" s="14" t="s">
        <v>4</v>
      </c>
      <c r="C7" s="135" t="s">
        <v>5</v>
      </c>
      <c r="D7" s="135"/>
      <c r="E7" s="135"/>
      <c r="F7" s="135"/>
      <c r="G7" s="135"/>
      <c r="H7" s="135"/>
      <c r="I7" s="135"/>
      <c r="J7" s="135"/>
      <c r="K7" s="135"/>
      <c r="L7" s="10"/>
      <c r="M7" s="10"/>
      <c r="N7" s="5"/>
      <c r="O7" s="5"/>
    </row>
    <row r="8" spans="2:15" ht="15" customHeight="1"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2:15" ht="15" customHeight="1">
      <c r="B9" s="11"/>
      <c r="C9" s="12"/>
      <c r="D9" s="12"/>
      <c r="E9" s="12"/>
      <c r="F9" s="12"/>
      <c r="G9" s="12"/>
      <c r="H9" s="12"/>
      <c r="I9" s="12"/>
      <c r="J9" s="12"/>
      <c r="K9" s="12"/>
    </row>
    <row r="10" spans="2:15" ht="23.25" customHeight="1">
      <c r="B10" s="30" t="s">
        <v>6</v>
      </c>
      <c r="C10" s="31"/>
      <c r="D10" s="31"/>
      <c r="E10" s="31"/>
      <c r="F10" s="31"/>
      <c r="G10" s="31"/>
      <c r="H10" s="31" t="s">
        <v>7</v>
      </c>
      <c r="I10" s="15"/>
      <c r="J10" s="12"/>
      <c r="K10" s="12"/>
    </row>
    <row r="11" spans="2:15" ht="23.25" customHeight="1">
      <c r="B11" s="30" t="s">
        <v>8</v>
      </c>
      <c r="C11" s="31"/>
      <c r="D11" s="31"/>
      <c r="E11" s="31"/>
      <c r="F11" s="31"/>
      <c r="G11" s="31"/>
      <c r="H11" s="31" t="s">
        <v>9</v>
      </c>
      <c r="I11" s="15"/>
      <c r="J11" s="12"/>
      <c r="K11" s="12"/>
    </row>
    <row r="12" spans="2:15" ht="23.25" customHeight="1">
      <c r="B12" s="30" t="s">
        <v>10</v>
      </c>
      <c r="C12" s="31"/>
      <c r="D12" s="31"/>
      <c r="E12" s="31"/>
      <c r="F12" s="31"/>
      <c r="G12" s="31"/>
      <c r="H12" s="31" t="s">
        <v>11</v>
      </c>
      <c r="I12" s="15"/>
      <c r="J12" s="12"/>
      <c r="K12" s="12"/>
    </row>
    <row r="13" spans="2:15" ht="23.25" customHeight="1">
      <c r="B13" s="30" t="s">
        <v>12</v>
      </c>
      <c r="C13" s="31"/>
      <c r="D13" s="31"/>
      <c r="E13" s="31"/>
      <c r="F13" s="31"/>
      <c r="G13" s="31"/>
      <c r="H13" s="31" t="s">
        <v>13</v>
      </c>
      <c r="I13" s="15"/>
      <c r="J13" s="12"/>
      <c r="K13" s="12"/>
    </row>
    <row r="14" spans="2:15" ht="23.25" customHeight="1">
      <c r="B14" s="30" t="s">
        <v>14</v>
      </c>
      <c r="C14" s="31"/>
      <c r="D14" s="31"/>
      <c r="E14" s="31"/>
      <c r="F14" s="31"/>
      <c r="G14" s="31"/>
      <c r="H14" s="31" t="s">
        <v>15</v>
      </c>
      <c r="I14" s="15"/>
      <c r="J14" s="12"/>
      <c r="K14" s="12"/>
    </row>
    <row r="15" spans="2:15" ht="23.25" customHeight="1">
      <c r="B15" s="30" t="s">
        <v>16</v>
      </c>
      <c r="C15" s="31"/>
      <c r="D15" s="31"/>
      <c r="E15" s="31"/>
      <c r="F15" s="31"/>
      <c r="G15" s="31"/>
      <c r="H15" s="31" t="s">
        <v>17</v>
      </c>
      <c r="I15" s="15"/>
      <c r="J15" s="12"/>
      <c r="K15" s="12"/>
    </row>
    <row r="16" spans="2:15" ht="23.25" customHeight="1">
      <c r="B16" s="30" t="s">
        <v>18</v>
      </c>
      <c r="C16" s="8"/>
      <c r="D16" s="8"/>
      <c r="E16" s="8"/>
      <c r="F16" s="8"/>
      <c r="G16" s="8"/>
      <c r="H16" s="31" t="s">
        <v>19</v>
      </c>
      <c r="I16" s="8"/>
    </row>
    <row r="17" spans="2:14" ht="23.25" customHeight="1">
      <c r="B17" s="6"/>
    </row>
    <row r="19" spans="2:14">
      <c r="D19" s="3" t="s">
        <v>4</v>
      </c>
      <c r="L19" s="7"/>
      <c r="M19" s="7"/>
      <c r="N19" s="7"/>
    </row>
    <row r="22" spans="2:14" ht="19.5" customHeight="1">
      <c r="K22" s="7"/>
    </row>
  </sheetData>
  <mergeCells count="4">
    <mergeCell ref="C7:K7"/>
    <mergeCell ref="B3:K3"/>
    <mergeCell ref="B4:K4"/>
    <mergeCell ref="B5:K5"/>
  </mergeCells>
  <pageMargins left="0.74803149606299213" right="0.74803149606299213" top="0.51181102362204722" bottom="0.23622047244094491" header="0.51181102362204722" footer="0.23622047244094491"/>
  <pageSetup scale="51" orientation="portrait" r:id="rId1"/>
  <headerFooter alignWithMargins="0">
    <oddFooter>&amp;L&amp;"Arial,Normálne"&amp;10Agenda&amp;C&amp;"Arial,Normálne"&amp;10RFI - Cores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showGridLines="0" tabSelected="1" workbookViewId="0">
      <selection activeCell="F4" sqref="F4"/>
    </sheetView>
  </sheetViews>
  <sheetFormatPr defaultColWidth="11.5703125" defaultRowHeight="14.25"/>
  <cols>
    <col min="1" max="3" width="11.5703125" style="1" customWidth="1"/>
    <col min="4" max="4" width="80.85546875" style="1" customWidth="1"/>
    <col min="5" max="16384" width="11.5703125" style="1"/>
  </cols>
  <sheetData>
    <row r="2" spans="1:4" ht="78" customHeight="1" thickBot="1"/>
    <row r="3" spans="1:4" ht="15" customHeight="1">
      <c r="A3" s="67" t="s">
        <v>20</v>
      </c>
      <c r="B3" s="66"/>
      <c r="C3" s="66"/>
      <c r="D3" s="131"/>
    </row>
    <row r="4" spans="1:4" ht="33.4" customHeight="1" thickBot="1">
      <c r="A4" s="68" t="str">
        <f>Огляд!B4</f>
        <v>Контракт на поставку харчування для ВПО що проживають у прихистку ТБФ "Карітас" м.Тернопіль</v>
      </c>
      <c r="B4" s="42"/>
      <c r="C4" s="42"/>
      <c r="D4" s="132"/>
    </row>
    <row r="5" spans="1:4" ht="36.6" customHeight="1">
      <c r="A5" s="19" t="s">
        <v>21</v>
      </c>
      <c r="B5" s="17"/>
      <c r="C5" s="17"/>
      <c r="D5" s="17"/>
    </row>
    <row r="6" spans="1:4" ht="15.75" thickBot="1">
      <c r="A6" s="16"/>
      <c r="B6" s="16"/>
      <c r="C6" s="16"/>
      <c r="D6" s="16"/>
    </row>
    <row r="7" spans="1:4" ht="64.5" customHeight="1">
      <c r="A7" s="145" t="s">
        <v>22</v>
      </c>
      <c r="B7" s="146"/>
      <c r="C7" s="147"/>
      <c r="D7" s="61"/>
    </row>
    <row r="8" spans="1:4" ht="15">
      <c r="A8" s="148" t="s">
        <v>23</v>
      </c>
      <c r="B8" s="149"/>
      <c r="C8" s="150"/>
      <c r="D8" s="61"/>
    </row>
    <row r="9" spans="1:4" ht="15">
      <c r="A9" s="148" t="s">
        <v>24</v>
      </c>
      <c r="B9" s="149"/>
      <c r="C9" s="150"/>
      <c r="D9" s="61"/>
    </row>
    <row r="10" spans="1:4" ht="15">
      <c r="A10" s="148" t="s">
        <v>25</v>
      </c>
      <c r="B10" s="149"/>
      <c r="C10" s="150"/>
      <c r="D10" s="63"/>
    </row>
    <row r="11" spans="1:4" ht="15">
      <c r="A11" s="148" t="s">
        <v>26</v>
      </c>
      <c r="B11" s="149"/>
      <c r="C11" s="150"/>
      <c r="D11" s="64"/>
    </row>
    <row r="12" spans="1:4" ht="15">
      <c r="A12" s="148" t="s">
        <v>27</v>
      </c>
      <c r="B12" s="149"/>
      <c r="C12" s="150"/>
      <c r="D12" s="61"/>
    </row>
    <row r="13" spans="1:4" ht="15">
      <c r="A13" s="148" t="s">
        <v>28</v>
      </c>
      <c r="B13" s="149"/>
      <c r="C13" s="150"/>
      <c r="D13" s="61"/>
    </row>
    <row r="14" spans="1:4" ht="16.899999999999999" customHeight="1">
      <c r="A14" s="161" t="s">
        <v>29</v>
      </c>
      <c r="B14" s="149"/>
      <c r="C14" s="150"/>
      <c r="D14" s="61"/>
    </row>
    <row r="15" spans="1:4" ht="18.399999999999999" customHeight="1">
      <c r="A15" s="161" t="s">
        <v>30</v>
      </c>
      <c r="B15" s="149"/>
      <c r="C15" s="150"/>
      <c r="D15" s="61"/>
    </row>
    <row r="16" spans="1:4" ht="15.6" customHeight="1">
      <c r="A16" s="158"/>
      <c r="B16" s="159"/>
      <c r="C16" s="160"/>
      <c r="D16" s="61"/>
    </row>
    <row r="17" spans="1:4" ht="31.5" customHeight="1">
      <c r="A17" s="163" t="s">
        <v>31</v>
      </c>
      <c r="B17" s="164"/>
      <c r="C17" s="165"/>
      <c r="D17" s="61"/>
    </row>
    <row r="18" spans="1:4" ht="19.899999999999999" customHeight="1">
      <c r="A18" s="149" t="s">
        <v>25</v>
      </c>
      <c r="B18" s="149"/>
      <c r="C18" s="149"/>
      <c r="D18" s="63"/>
    </row>
    <row r="19" spans="1:4" ht="19.899999999999999" customHeight="1">
      <c r="A19" s="149" t="s">
        <v>26</v>
      </c>
      <c r="B19" s="149"/>
      <c r="C19" s="149"/>
      <c r="D19" s="65"/>
    </row>
    <row r="20" spans="1:4" ht="16.899999999999999" customHeight="1">
      <c r="A20" s="166"/>
      <c r="B20" s="167"/>
      <c r="C20" s="167"/>
      <c r="D20" s="61"/>
    </row>
    <row r="21" spans="1:4" ht="69" customHeight="1">
      <c r="A21" s="162" t="s">
        <v>32</v>
      </c>
      <c r="B21" s="149"/>
      <c r="C21" s="149"/>
      <c r="D21" s="61"/>
    </row>
    <row r="22" spans="1:4" ht="47.25" customHeight="1">
      <c r="A22" s="157" t="s">
        <v>33</v>
      </c>
      <c r="B22" s="157"/>
      <c r="C22" s="157"/>
      <c r="D22" s="62"/>
    </row>
    <row r="23" spans="1:4" ht="16.899999999999999" customHeight="1">
      <c r="A23" s="18"/>
      <c r="B23" s="18"/>
      <c r="C23" s="18"/>
      <c r="D23" s="16"/>
    </row>
    <row r="24" spans="1:4" ht="15.75">
      <c r="A24" s="32" t="s">
        <v>34</v>
      </c>
      <c r="B24" s="16"/>
      <c r="C24" s="16"/>
      <c r="D24" s="16"/>
    </row>
    <row r="25" spans="1:4" ht="1.1499999999999999" customHeight="1">
      <c r="A25" s="151"/>
      <c r="B25" s="152"/>
      <c r="C25" s="152"/>
      <c r="D25" s="152"/>
    </row>
    <row r="26" spans="1:4" ht="13.9" customHeight="1">
      <c r="A26" s="153"/>
      <c r="B26" s="154"/>
      <c r="C26" s="154"/>
      <c r="D26" s="154"/>
    </row>
    <row r="27" spans="1:4" ht="13.9" customHeight="1">
      <c r="A27" s="153"/>
      <c r="B27" s="154"/>
      <c r="C27" s="154"/>
      <c r="D27" s="154"/>
    </row>
    <row r="28" spans="1:4" ht="13.9" customHeight="1">
      <c r="A28" s="153"/>
      <c r="B28" s="154"/>
      <c r="C28" s="154"/>
      <c r="D28" s="154"/>
    </row>
    <row r="29" spans="1:4" ht="13.9" customHeight="1">
      <c r="A29" s="153"/>
      <c r="B29" s="154"/>
      <c r="C29" s="154"/>
      <c r="D29" s="154"/>
    </row>
    <row r="30" spans="1:4" ht="13.9" customHeight="1">
      <c r="A30" s="153"/>
      <c r="B30" s="154"/>
      <c r="C30" s="154"/>
      <c r="D30" s="154"/>
    </row>
    <row r="31" spans="1:4" ht="13.9" customHeight="1">
      <c r="A31" s="155"/>
      <c r="B31" s="156"/>
      <c r="C31" s="156"/>
      <c r="D31" s="156"/>
    </row>
    <row r="33" ht="13.9" customHeight="1"/>
  </sheetData>
  <mergeCells count="17">
    <mergeCell ref="A25:D31"/>
    <mergeCell ref="A22:C22"/>
    <mergeCell ref="A16:C16"/>
    <mergeCell ref="A13:C13"/>
    <mergeCell ref="A14:C14"/>
    <mergeCell ref="A18:C18"/>
    <mergeCell ref="A21:C21"/>
    <mergeCell ref="A15:C15"/>
    <mergeCell ref="A17:C17"/>
    <mergeCell ref="A19:C19"/>
    <mergeCell ref="A20:C20"/>
    <mergeCell ref="A7:C7"/>
    <mergeCell ref="A8:C8"/>
    <mergeCell ref="A10:C10"/>
    <mergeCell ref="A12:C12"/>
    <mergeCell ref="A11:C11"/>
    <mergeCell ref="A9:C9"/>
  </mergeCells>
  <pageMargins left="0.70866141732283472" right="0.70866141732283472" top="0.78740157480314965" bottom="0.78740157480314965" header="0.31496062992125984" footer="0.31496062992125984"/>
  <pageSetup paperSize="9" scale="78" orientation="landscape" r:id="rId1"/>
  <rowBreaks count="1" manualBreakCount="1">
    <brk id="3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6"/>
  <sheetViews>
    <sheetView showGridLines="0" view="pageBreakPreview" zoomScaleSheetLayoutView="100" workbookViewId="0">
      <selection activeCell="B3" sqref="B3"/>
    </sheetView>
  </sheetViews>
  <sheetFormatPr defaultColWidth="11.5703125" defaultRowHeight="14.25"/>
  <cols>
    <col min="1" max="1" width="31.85546875" style="1" customWidth="1"/>
    <col min="2" max="2" width="64.28515625" style="1" customWidth="1"/>
    <col min="3" max="4" width="18" style="1" customWidth="1"/>
    <col min="5" max="5" width="24.7109375" style="1" customWidth="1"/>
    <col min="6" max="6" width="29.7109375" style="1" customWidth="1"/>
    <col min="7" max="16384" width="11.5703125" style="1"/>
  </cols>
  <sheetData>
    <row r="3" spans="1:6" ht="72.75" customHeight="1"/>
    <row r="4" spans="1:6" ht="15.75">
      <c r="A4" s="27" t="s">
        <v>35</v>
      </c>
    </row>
    <row r="5" spans="1:6" ht="16.5" customHeight="1">
      <c r="A5" s="41" t="str">
        <f>Огляд!B4</f>
        <v>Контракт на поставку харчування для ВПО що проживають у прихистку ТБФ "Карітас" м.Тернопіль</v>
      </c>
    </row>
    <row r="6" spans="1:6" ht="36.6" customHeight="1">
      <c r="A6" s="40" t="s">
        <v>36</v>
      </c>
    </row>
    <row r="7" spans="1:6" ht="27" customHeight="1">
      <c r="A7" s="58" t="s">
        <v>37</v>
      </c>
      <c r="B7" s="58"/>
      <c r="C7" s="58"/>
      <c r="D7" s="58"/>
      <c r="E7" s="58"/>
      <c r="F7" s="58"/>
    </row>
    <row r="8" spans="1:6" ht="15">
      <c r="B8" s="58"/>
      <c r="C8" s="58"/>
      <c r="D8" s="58"/>
      <c r="E8" s="58"/>
      <c r="F8" s="58"/>
    </row>
    <row r="9" spans="1:6" ht="15">
      <c r="A9" s="80" t="s">
        <v>38</v>
      </c>
      <c r="B9" s="58"/>
      <c r="C9" s="58"/>
      <c r="D9" s="58"/>
      <c r="E9" s="58"/>
      <c r="F9" s="58"/>
    </row>
    <row r="10" spans="1:6" ht="49.5">
      <c r="A10" s="69" t="s">
        <v>39</v>
      </c>
      <c r="B10" s="70"/>
      <c r="C10" s="72" t="s">
        <v>40</v>
      </c>
      <c r="D10" s="58"/>
      <c r="E10" s="58"/>
      <c r="F10" s="58"/>
    </row>
    <row r="11" spans="1:6" ht="49.5">
      <c r="A11" s="69" t="s">
        <v>41</v>
      </c>
      <c r="B11" s="69"/>
      <c r="C11" s="72" t="s">
        <v>40</v>
      </c>
      <c r="D11" s="58"/>
      <c r="E11" s="58"/>
      <c r="F11" s="58"/>
    </row>
    <row r="12" spans="1:6" ht="49.5">
      <c r="A12" s="69" t="s">
        <v>42</v>
      </c>
      <c r="B12" s="69"/>
      <c r="C12" s="72" t="s">
        <v>40</v>
      </c>
      <c r="D12" s="58"/>
      <c r="E12" s="58"/>
      <c r="F12" s="58"/>
    </row>
    <row r="13" spans="1:6" ht="19.899999999999999" customHeight="1">
      <c r="A13" s="69" t="s">
        <v>43</v>
      </c>
      <c r="B13" s="69"/>
      <c r="C13" s="72"/>
      <c r="D13" s="58"/>
      <c r="E13" s="58"/>
      <c r="F13" s="58"/>
    </row>
    <row r="14" spans="1:6" ht="16.149999999999999" customHeight="1">
      <c r="A14" s="58"/>
      <c r="B14" s="58"/>
      <c r="C14" s="58"/>
      <c r="D14" s="58"/>
      <c r="E14" s="58"/>
      <c r="F14" s="58"/>
    </row>
    <row r="15" spans="1:6" ht="16.5">
      <c r="A15" s="56" t="s">
        <v>44</v>
      </c>
      <c r="B15"/>
      <c r="C15"/>
    </row>
    <row r="16" spans="1:6" ht="16.5">
      <c r="A16" s="69" t="s">
        <v>45</v>
      </c>
      <c r="B16" s="70"/>
      <c r="C16" s="71"/>
    </row>
    <row r="17" spans="1:3" ht="49.5">
      <c r="A17" s="69" t="s">
        <v>46</v>
      </c>
      <c r="B17" s="69" t="s">
        <v>47</v>
      </c>
      <c r="C17" s="72" t="s">
        <v>40</v>
      </c>
    </row>
    <row r="18" spans="1:3" ht="33">
      <c r="A18" s="69" t="s">
        <v>48</v>
      </c>
      <c r="B18" s="69" t="s">
        <v>47</v>
      </c>
      <c r="C18" s="72"/>
    </row>
    <row r="19" spans="1:3" ht="33">
      <c r="A19" s="69" t="s">
        <v>49</v>
      </c>
      <c r="B19" s="69" t="s">
        <v>47</v>
      </c>
      <c r="C19" s="72" t="s">
        <v>50</v>
      </c>
    </row>
    <row r="20" spans="1:3" ht="33">
      <c r="A20" s="69" t="s">
        <v>51</v>
      </c>
      <c r="B20" s="69"/>
      <c r="C20" s="72"/>
    </row>
    <row r="21" spans="1:3" ht="16.5">
      <c r="A21" s="59"/>
      <c r="B21" s="59"/>
      <c r="C21" s="60"/>
    </row>
    <row r="22" spans="1:3" ht="16.5">
      <c r="A22" s="56" t="s">
        <v>52</v>
      </c>
      <c r="B22"/>
      <c r="C22"/>
    </row>
    <row r="23" spans="1:3" ht="33">
      <c r="A23" s="69" t="s">
        <v>53</v>
      </c>
      <c r="B23" s="69"/>
      <c r="C23" s="69"/>
    </row>
    <row r="24" spans="1:3" ht="33">
      <c r="A24" s="69" t="s">
        <v>54</v>
      </c>
      <c r="B24" s="69"/>
      <c r="C24" s="69"/>
    </row>
    <row r="25" spans="1:3" ht="33">
      <c r="A25" s="69" t="s">
        <v>55</v>
      </c>
      <c r="B25" s="69"/>
      <c r="C25" s="69"/>
    </row>
    <row r="26" spans="1:3" ht="33">
      <c r="A26" s="69" t="s">
        <v>56</v>
      </c>
      <c r="B26" s="69"/>
      <c r="C26" s="72"/>
    </row>
    <row r="27" spans="1:3" ht="33">
      <c r="A27" s="69" t="s">
        <v>57</v>
      </c>
      <c r="B27" s="69"/>
      <c r="C27" s="72"/>
    </row>
    <row r="28" spans="1:3" ht="33">
      <c r="A28" s="69" t="s">
        <v>58</v>
      </c>
      <c r="B28" s="81" t="s">
        <v>59</v>
      </c>
      <c r="C28" s="72"/>
    </row>
    <row r="29" spans="1:3" ht="99">
      <c r="A29" s="69" t="s">
        <v>60</v>
      </c>
      <c r="B29" s="73" t="s">
        <v>61</v>
      </c>
      <c r="C29" s="72" t="s">
        <v>62</v>
      </c>
    </row>
    <row r="30" spans="1:3" ht="33">
      <c r="A30" s="69" t="s">
        <v>63</v>
      </c>
      <c r="B30" s="73"/>
      <c r="C30" s="72"/>
    </row>
    <row r="31" spans="1:3" ht="33">
      <c r="A31" s="69" t="s">
        <v>64</v>
      </c>
      <c r="B31" s="73"/>
      <c r="C31" s="72"/>
    </row>
    <row r="32" spans="1:3" ht="33">
      <c r="A32" s="69" t="s">
        <v>65</v>
      </c>
      <c r="B32" s="73"/>
      <c r="C32" s="72"/>
    </row>
    <row r="33" spans="1:5" ht="66">
      <c r="A33" s="69" t="s">
        <v>66</v>
      </c>
      <c r="B33" s="73"/>
      <c r="C33" s="72"/>
    </row>
    <row r="34" spans="1:5" ht="16.5">
      <c r="A34" s="57"/>
      <c r="B34"/>
      <c r="C34"/>
    </row>
    <row r="35" spans="1:5" ht="16.5">
      <c r="A35" s="56" t="s">
        <v>67</v>
      </c>
      <c r="B35"/>
      <c r="C35"/>
    </row>
    <row r="36" spans="1:5" ht="49.5">
      <c r="A36" s="69" t="s">
        <v>68</v>
      </c>
      <c r="B36" s="69" t="s">
        <v>47</v>
      </c>
      <c r="C36" s="72"/>
    </row>
    <row r="37" spans="1:5" ht="33">
      <c r="A37" s="69" t="s">
        <v>69</v>
      </c>
      <c r="B37" s="69" t="s">
        <v>70</v>
      </c>
      <c r="C37" s="72"/>
    </row>
    <row r="38" spans="1:5" ht="49.5">
      <c r="A38" s="69" t="s">
        <v>71</v>
      </c>
      <c r="B38" s="69" t="s">
        <v>47</v>
      </c>
      <c r="C38" s="72"/>
    </row>
    <row r="39" spans="1:5" ht="49.5">
      <c r="A39" s="69" t="s">
        <v>72</v>
      </c>
      <c r="B39" s="69" t="s">
        <v>47</v>
      </c>
      <c r="C39" s="69"/>
    </row>
    <row r="41" spans="1:5" s="76" customFormat="1" ht="16.5">
      <c r="A41" s="77" t="s">
        <v>73</v>
      </c>
    </row>
    <row r="42" spans="1:5" ht="16.5">
      <c r="A42" s="168" t="s">
        <v>74</v>
      </c>
      <c r="B42" s="168" t="s">
        <v>75</v>
      </c>
      <c r="C42" s="168" t="s">
        <v>76</v>
      </c>
      <c r="D42" s="168" t="s">
        <v>77</v>
      </c>
      <c r="E42" s="78" t="s">
        <v>78</v>
      </c>
    </row>
    <row r="43" spans="1:5" ht="66">
      <c r="A43" s="168"/>
      <c r="B43" s="168"/>
      <c r="C43" s="168"/>
      <c r="D43" s="168"/>
      <c r="E43" s="79" t="s">
        <v>79</v>
      </c>
    </row>
    <row r="44" spans="1:5" ht="16.5">
      <c r="A44" s="74"/>
      <c r="B44" s="74"/>
      <c r="C44" s="75"/>
      <c r="D44" s="75"/>
      <c r="E44" s="75"/>
    </row>
    <row r="45" spans="1:5" ht="16.5">
      <c r="A45" s="74"/>
      <c r="B45" s="74"/>
      <c r="C45" s="75"/>
      <c r="D45" s="75"/>
      <c r="E45" s="75"/>
    </row>
    <row r="46" spans="1:5" ht="16.5">
      <c r="A46" s="74"/>
      <c r="B46" s="74"/>
      <c r="C46" s="75"/>
      <c r="D46" s="75"/>
      <c r="E46" s="75"/>
    </row>
  </sheetData>
  <mergeCells count="4">
    <mergeCell ref="D42:D43"/>
    <mergeCell ref="A42:A43"/>
    <mergeCell ref="B42:B43"/>
    <mergeCell ref="C42:C43"/>
  </mergeCells>
  <pageMargins left="0.70866141732283472" right="0.70866141732283472" top="0.78740157480314965" bottom="0.78740157480314965" header="0.31496062992125984" footer="0.31496062992125984"/>
  <pageSetup paperSize="9" scale="40" fitToHeight="3" orientation="landscape" r:id="rId1"/>
  <rowBreaks count="1" manualBreakCount="1">
    <brk id="50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5"/>
  <sheetViews>
    <sheetView showGridLines="0" workbookViewId="0">
      <selection activeCell="B3" sqref="B3"/>
    </sheetView>
  </sheetViews>
  <sheetFormatPr defaultColWidth="11.5703125" defaultRowHeight="14.25"/>
  <cols>
    <col min="1" max="1" width="38.28515625" style="1" customWidth="1"/>
    <col min="2" max="2" width="38.7109375" style="1" customWidth="1"/>
    <col min="3" max="3" width="20.42578125" style="1" customWidth="1"/>
    <col min="4" max="5" width="17.28515625" style="1" customWidth="1"/>
    <col min="6" max="6" width="14.28515625" style="1" customWidth="1"/>
    <col min="7" max="7" width="32.140625" style="1" customWidth="1"/>
    <col min="8" max="16384" width="11.5703125" style="1"/>
  </cols>
  <sheetData>
    <row r="3" spans="1:7" ht="72" customHeight="1"/>
    <row r="4" spans="1:7" ht="15.75">
      <c r="A4" s="27" t="s">
        <v>80</v>
      </c>
      <c r="B4"/>
      <c r="C4"/>
      <c r="D4"/>
      <c r="E4"/>
      <c r="F4"/>
      <c r="G4"/>
    </row>
    <row r="5" spans="1:7" ht="15">
      <c r="A5" s="28" t="str">
        <f>Огляд!B4</f>
        <v>Контракт на поставку харчування для ВПО що проживають у прихистку ТБФ "Карітас" м.Тернопіль</v>
      </c>
      <c r="B5"/>
      <c r="C5"/>
      <c r="D5"/>
      <c r="E5"/>
      <c r="F5"/>
      <c r="G5"/>
    </row>
    <row r="6" spans="1:7" ht="15">
      <c r="A6"/>
      <c r="B6"/>
      <c r="C6"/>
      <c r="D6"/>
      <c r="E6"/>
      <c r="F6"/>
      <c r="G6"/>
    </row>
    <row r="7" spans="1:7" ht="36.6" customHeight="1">
      <c r="A7" s="34" t="s">
        <v>81</v>
      </c>
      <c r="B7" s="20"/>
      <c r="C7" s="20"/>
      <c r="D7" s="20"/>
      <c r="E7" s="20"/>
      <c r="F7" s="20"/>
      <c r="G7" s="20"/>
    </row>
    <row r="8" spans="1:7" ht="15">
      <c r="A8"/>
      <c r="B8"/>
      <c r="C8"/>
      <c r="D8"/>
      <c r="E8"/>
      <c r="F8"/>
      <c r="G8"/>
    </row>
    <row r="9" spans="1:7" ht="16.899999999999999" customHeight="1">
      <c r="A9" s="169" t="s">
        <v>82</v>
      </c>
      <c r="B9" s="169"/>
      <c r="C9" s="169"/>
      <c r="D9" s="169"/>
      <c r="E9" s="169"/>
      <c r="F9" s="169"/>
      <c r="G9" s="169"/>
    </row>
    <row r="10" spans="1:7" ht="39" customHeight="1">
      <c r="A10" s="21" t="s">
        <v>83</v>
      </c>
      <c r="B10" s="21" t="s">
        <v>84</v>
      </c>
      <c r="C10" s="21" t="s">
        <v>85</v>
      </c>
      <c r="D10" s="170" t="s">
        <v>86</v>
      </c>
      <c r="E10" s="170"/>
      <c r="F10" s="170"/>
      <c r="G10" s="171"/>
    </row>
    <row r="11" spans="1:7" ht="27" customHeight="1">
      <c r="A11" s="22" t="s">
        <v>87</v>
      </c>
      <c r="B11" s="23"/>
      <c r="C11" s="23"/>
      <c r="D11" s="24"/>
      <c r="E11" s="24"/>
      <c r="F11" s="24"/>
      <c r="G11" s="25"/>
    </row>
    <row r="12" spans="1:7" ht="27" customHeight="1">
      <c r="A12" s="26"/>
      <c r="B12" s="23"/>
      <c r="C12" s="23"/>
      <c r="D12" s="24"/>
      <c r="E12" s="24"/>
      <c r="F12" s="24"/>
      <c r="G12" s="25"/>
    </row>
    <row r="13" spans="1:7" ht="27" customHeight="1">
      <c r="A13" s="26"/>
      <c r="B13" s="23"/>
      <c r="C13" s="23"/>
      <c r="D13" s="24"/>
      <c r="E13" s="24"/>
      <c r="F13" s="24"/>
      <c r="G13" s="25"/>
    </row>
    <row r="14" spans="1:7" ht="27" customHeight="1">
      <c r="A14" s="26" t="s">
        <v>88</v>
      </c>
      <c r="B14" s="23"/>
      <c r="C14" s="23"/>
      <c r="D14" s="24"/>
      <c r="E14" s="24"/>
      <c r="F14" s="24"/>
      <c r="G14" s="25"/>
    </row>
    <row r="15" spans="1:7" ht="15">
      <c r="A15"/>
      <c r="B15"/>
      <c r="C15"/>
      <c r="D15"/>
      <c r="E15"/>
      <c r="F15"/>
      <c r="G15"/>
    </row>
  </sheetData>
  <mergeCells count="2">
    <mergeCell ref="A9:G9"/>
    <mergeCell ref="D10:G10"/>
  </mergeCells>
  <pageMargins left="0.70866141732283472" right="0.70866141732283472" top="0.78740157480314965" bottom="0.78740157480314965" header="0.31496062992125984" footer="0.31496062992125984"/>
  <pageSetup paperSize="9" scale="66" fitToHeight="3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38"/>
  <sheetViews>
    <sheetView zoomScale="95" zoomScaleNormal="95" workbookViewId="0">
      <pane xSplit="2" ySplit="13" topLeftCell="C446" activePane="bottomRight" state="frozen"/>
      <selection pane="topRight" activeCell="D1" sqref="D1"/>
      <selection pane="bottomLeft" activeCell="A12" sqref="A12"/>
      <selection pane="bottomRight" activeCell="K9" sqref="K9"/>
    </sheetView>
  </sheetViews>
  <sheetFormatPr defaultColWidth="10.7109375" defaultRowHeight="15" outlineLevelRow="1"/>
  <cols>
    <col min="1" max="1" width="7.7109375" customWidth="1"/>
    <col min="2" max="2" width="13.28515625" customWidth="1"/>
    <col min="3" max="3" width="19" style="121" customWidth="1"/>
    <col min="4" max="4" width="18.42578125" customWidth="1"/>
    <col min="5" max="5" width="19.7109375" customWidth="1"/>
    <col min="6" max="6" width="10.7109375" customWidth="1"/>
    <col min="7" max="7" width="9.7109375" customWidth="1"/>
    <col min="8" max="8" width="12.7109375" customWidth="1"/>
  </cols>
  <sheetData>
    <row r="1" spans="1:9" ht="90.75" customHeight="1"/>
    <row r="2" spans="1:9" ht="15.75">
      <c r="A2" s="27" t="s">
        <v>89</v>
      </c>
      <c r="H2" s="55">
        <f>I8</f>
        <v>25</v>
      </c>
    </row>
    <row r="3" spans="1:9">
      <c r="A3" s="28" t="str">
        <f>Огляд!B4</f>
        <v>Контракт на поставку харчування для ВПО що проживають у прихистку ТБФ "Карітас" м.Тернопіль</v>
      </c>
    </row>
    <row r="4" spans="1:9">
      <c r="A4" s="28"/>
    </row>
    <row r="5" spans="1:9" ht="45" customHeight="1">
      <c r="A5" s="200" t="s">
        <v>90</v>
      </c>
      <c r="B5" s="200"/>
      <c r="C5" s="200"/>
      <c r="D5" s="200"/>
      <c r="E5" s="200"/>
      <c r="F5" s="200"/>
      <c r="G5" s="200"/>
      <c r="H5" s="200"/>
    </row>
    <row r="6" spans="1:9" ht="15.75" thickBot="1">
      <c r="A6" s="28" t="s">
        <v>91</v>
      </c>
    </row>
    <row r="7" spans="1:9">
      <c r="A7" s="43"/>
      <c r="B7" s="43"/>
      <c r="C7" s="44"/>
      <c r="D7" s="44"/>
      <c r="F7" s="197" t="s">
        <v>92</v>
      </c>
      <c r="G7" s="198"/>
      <c r="H7" s="198"/>
      <c r="I7" s="199"/>
    </row>
    <row r="8" spans="1:9" ht="15.75" thickBot="1">
      <c r="A8" s="43"/>
      <c r="B8" s="43"/>
      <c r="C8" s="44"/>
      <c r="D8" s="44"/>
      <c r="F8" s="124" t="s">
        <v>93</v>
      </c>
      <c r="G8" s="125"/>
      <c r="H8" s="125"/>
      <c r="I8" s="126">
        <v>25</v>
      </c>
    </row>
    <row r="9" spans="1:9" ht="14.65" customHeight="1">
      <c r="A9" s="201" t="s">
        <v>94</v>
      </c>
      <c r="B9" s="202" t="s">
        <v>95</v>
      </c>
      <c r="C9" s="205" t="s">
        <v>96</v>
      </c>
      <c r="D9" s="205"/>
      <c r="E9" s="205"/>
      <c r="F9" s="203" t="s">
        <v>97</v>
      </c>
      <c r="G9" s="203"/>
      <c r="H9" s="204" t="s">
        <v>98</v>
      </c>
      <c r="I9" s="204" t="s">
        <v>99</v>
      </c>
    </row>
    <row r="10" spans="1:9" ht="32.65" customHeight="1">
      <c r="A10" s="201"/>
      <c r="B10" s="202"/>
      <c r="C10" s="122" t="s">
        <v>100</v>
      </c>
      <c r="D10" s="46" t="s">
        <v>101</v>
      </c>
      <c r="E10" s="47" t="s">
        <v>102</v>
      </c>
      <c r="F10" s="48" t="s">
        <v>103</v>
      </c>
      <c r="G10" s="46" t="s">
        <v>104</v>
      </c>
      <c r="H10" s="205"/>
      <c r="I10" s="205"/>
    </row>
    <row r="11" spans="1:9" ht="32.65" hidden="1" customHeight="1">
      <c r="A11" s="97"/>
      <c r="B11" s="45"/>
      <c r="C11" s="98"/>
      <c r="D11" s="46"/>
      <c r="E11" s="47"/>
      <c r="F11" s="48"/>
      <c r="G11" s="46"/>
      <c r="H11" s="95"/>
      <c r="I11" s="104"/>
    </row>
    <row r="12" spans="1:9" hidden="1">
      <c r="A12" s="97"/>
      <c r="B12" s="45"/>
      <c r="C12" s="98"/>
      <c r="D12" s="46"/>
      <c r="E12" s="47"/>
      <c r="F12" s="48"/>
      <c r="G12" s="46"/>
      <c r="H12" s="95"/>
      <c r="I12" s="104"/>
    </row>
    <row r="13" spans="1:9">
      <c r="A13" s="45">
        <f>COLUMN()</f>
        <v>1</v>
      </c>
      <c r="B13" s="45">
        <f>COLUMN()</f>
        <v>2</v>
      </c>
      <c r="C13" s="98"/>
      <c r="D13" s="45">
        <f>COLUMN()</f>
        <v>4</v>
      </c>
      <c r="E13" s="45">
        <f>COLUMN()</f>
        <v>5</v>
      </c>
      <c r="F13" s="45">
        <f>COLUMN()</f>
        <v>6</v>
      </c>
      <c r="G13" s="45">
        <f>COLUMN()</f>
        <v>7</v>
      </c>
      <c r="H13" s="45">
        <f>COLUMN()</f>
        <v>8</v>
      </c>
      <c r="I13" s="45">
        <f>COLUMN()</f>
        <v>9</v>
      </c>
    </row>
    <row r="14" spans="1:9" ht="45" outlineLevel="1">
      <c r="A14" s="49" t="s">
        <v>105</v>
      </c>
      <c r="B14" s="49" t="s">
        <v>106</v>
      </c>
      <c r="C14" s="173" t="s">
        <v>107</v>
      </c>
      <c r="D14" s="108" t="s">
        <v>108</v>
      </c>
      <c r="E14" s="173" t="s">
        <v>109</v>
      </c>
      <c r="F14" s="49" t="s">
        <v>110</v>
      </c>
      <c r="G14" s="49">
        <v>50</v>
      </c>
      <c r="H14" s="49">
        <f t="shared" ref="H14:H23" si="0">G14*$I$8</f>
        <v>1250</v>
      </c>
      <c r="I14" s="49">
        <f>G14*$I$2</f>
        <v>0</v>
      </c>
    </row>
    <row r="15" spans="1:9" outlineLevel="1">
      <c r="A15" s="49" t="s">
        <v>105</v>
      </c>
      <c r="B15" s="49" t="s">
        <v>106</v>
      </c>
      <c r="C15" s="173"/>
      <c r="D15" s="108" t="s">
        <v>111</v>
      </c>
      <c r="E15" s="173"/>
      <c r="F15" s="49" t="s">
        <v>110</v>
      </c>
      <c r="G15" s="49">
        <v>5</v>
      </c>
      <c r="H15" s="49">
        <f t="shared" si="0"/>
        <v>125</v>
      </c>
      <c r="I15" s="49">
        <f t="shared" ref="I15:I42" si="1">G15*$I$2</f>
        <v>0</v>
      </c>
    </row>
    <row r="16" spans="1:9" outlineLevel="1">
      <c r="A16" s="49" t="s">
        <v>105</v>
      </c>
      <c r="B16" s="49" t="s">
        <v>106</v>
      </c>
      <c r="C16" s="108" t="s">
        <v>112</v>
      </c>
      <c r="D16" s="108" t="s">
        <v>113</v>
      </c>
      <c r="E16" s="109" t="s">
        <v>114</v>
      </c>
      <c r="F16" s="49" t="s">
        <v>115</v>
      </c>
      <c r="G16" s="49">
        <v>1</v>
      </c>
      <c r="H16" s="49">
        <f t="shared" si="0"/>
        <v>25</v>
      </c>
      <c r="I16" s="49">
        <f t="shared" si="1"/>
        <v>0</v>
      </c>
    </row>
    <row r="17" spans="1:9" ht="21.6" customHeight="1" outlineLevel="1">
      <c r="A17" s="49" t="s">
        <v>105</v>
      </c>
      <c r="B17" s="49" t="s">
        <v>106</v>
      </c>
      <c r="C17" s="188" t="s">
        <v>116</v>
      </c>
      <c r="D17" s="108" t="s">
        <v>117</v>
      </c>
      <c r="E17" s="188" t="s">
        <v>118</v>
      </c>
      <c r="F17" s="49" t="s">
        <v>110</v>
      </c>
      <c r="G17" s="49">
        <v>100</v>
      </c>
      <c r="H17" s="49">
        <f t="shared" si="0"/>
        <v>2500</v>
      </c>
      <c r="I17" s="49">
        <f>G17*$I$2</f>
        <v>0</v>
      </c>
    </row>
    <row r="18" spans="1:9" outlineLevel="1">
      <c r="A18" s="49" t="s">
        <v>105</v>
      </c>
      <c r="B18" s="49" t="s">
        <v>106</v>
      </c>
      <c r="C18" s="188"/>
      <c r="D18" s="108" t="s">
        <v>119</v>
      </c>
      <c r="E18" s="188"/>
      <c r="F18" s="49" t="s">
        <v>120</v>
      </c>
      <c r="G18" s="49">
        <v>1</v>
      </c>
      <c r="H18" s="49">
        <f t="shared" si="0"/>
        <v>25</v>
      </c>
      <c r="I18" s="49">
        <f>G18*5*$I$2</f>
        <v>0</v>
      </c>
    </row>
    <row r="19" spans="1:9" outlineLevel="1">
      <c r="A19" s="49" t="s">
        <v>105</v>
      </c>
      <c r="B19" s="49" t="s">
        <v>106</v>
      </c>
      <c r="C19" s="188"/>
      <c r="D19" s="108" t="s">
        <v>121</v>
      </c>
      <c r="E19" s="188"/>
      <c r="F19" s="49" t="s">
        <v>110</v>
      </c>
      <c r="G19" s="49">
        <v>10</v>
      </c>
      <c r="H19" s="49">
        <f t="shared" si="0"/>
        <v>250</v>
      </c>
      <c r="I19" s="49">
        <f>G19*$I$2</f>
        <v>0</v>
      </c>
    </row>
    <row r="20" spans="1:9" ht="14.45" customHeight="1" outlineLevel="1">
      <c r="A20" s="49" t="s">
        <v>105</v>
      </c>
      <c r="B20" s="49" t="s">
        <v>106</v>
      </c>
      <c r="C20" s="173" t="s">
        <v>122</v>
      </c>
      <c r="D20" s="108" t="s">
        <v>123</v>
      </c>
      <c r="E20" s="173" t="s">
        <v>124</v>
      </c>
      <c r="F20" s="49" t="s">
        <v>120</v>
      </c>
      <c r="G20" s="49">
        <v>1</v>
      </c>
      <c r="H20" s="49">
        <f t="shared" si="0"/>
        <v>25</v>
      </c>
      <c r="I20" s="49">
        <f>G20*$I$2*5</f>
        <v>0</v>
      </c>
    </row>
    <row r="21" spans="1:9" outlineLevel="1">
      <c r="A21" s="49" t="s">
        <v>105</v>
      </c>
      <c r="B21" s="49" t="s">
        <v>106</v>
      </c>
      <c r="C21" s="173"/>
      <c r="D21" s="108" t="s">
        <v>125</v>
      </c>
      <c r="E21" s="173"/>
      <c r="F21" s="49" t="s">
        <v>126</v>
      </c>
      <c r="G21" s="49">
        <v>50</v>
      </c>
      <c r="H21" s="49">
        <f t="shared" si="0"/>
        <v>1250</v>
      </c>
      <c r="I21" s="49">
        <f t="shared" si="1"/>
        <v>0</v>
      </c>
    </row>
    <row r="22" spans="1:9" outlineLevel="1">
      <c r="A22" s="49" t="s">
        <v>105</v>
      </c>
      <c r="B22" s="49" t="s">
        <v>106</v>
      </c>
      <c r="C22" s="173"/>
      <c r="D22" s="108" t="s">
        <v>127</v>
      </c>
      <c r="E22" s="173"/>
      <c r="F22" s="49" t="s">
        <v>126</v>
      </c>
      <c r="G22" s="49">
        <v>200</v>
      </c>
      <c r="H22" s="49">
        <f t="shared" si="0"/>
        <v>5000</v>
      </c>
      <c r="I22" s="49">
        <f t="shared" si="1"/>
        <v>0</v>
      </c>
    </row>
    <row r="23" spans="1:9" outlineLevel="1">
      <c r="A23" s="49" t="s">
        <v>105</v>
      </c>
      <c r="B23" s="49" t="s">
        <v>106</v>
      </c>
      <c r="C23" s="108" t="s">
        <v>128</v>
      </c>
      <c r="D23" s="108" t="s">
        <v>128</v>
      </c>
      <c r="E23" s="110"/>
      <c r="F23" s="49" t="s">
        <v>110</v>
      </c>
      <c r="G23" s="49">
        <v>150</v>
      </c>
      <c r="H23" s="49">
        <f t="shared" si="0"/>
        <v>3750</v>
      </c>
      <c r="I23" s="49">
        <f>G23*$I$2</f>
        <v>0</v>
      </c>
    </row>
    <row r="24" spans="1:9" s="101" customFormat="1" outlineLevel="1">
      <c r="A24" s="100" t="s">
        <v>105</v>
      </c>
      <c r="B24" s="100" t="s">
        <v>106</v>
      </c>
      <c r="C24" s="179" t="s">
        <v>129</v>
      </c>
      <c r="D24" s="179"/>
      <c r="E24" s="179"/>
      <c r="F24" s="179"/>
      <c r="G24" s="179"/>
      <c r="H24" s="179"/>
      <c r="I24" s="105"/>
    </row>
    <row r="25" spans="1:9" ht="14.45" customHeight="1" outlineLevel="1">
      <c r="A25" s="49" t="s">
        <v>105</v>
      </c>
      <c r="B25" s="49" t="s">
        <v>130</v>
      </c>
      <c r="C25" s="173" t="s">
        <v>131</v>
      </c>
      <c r="D25" s="108" t="s">
        <v>113</v>
      </c>
      <c r="E25" s="173" t="s">
        <v>132</v>
      </c>
      <c r="F25" s="49" t="s">
        <v>133</v>
      </c>
      <c r="G25" s="49">
        <v>1</v>
      </c>
      <c r="H25" s="49">
        <f>G25*$I$8</f>
        <v>25</v>
      </c>
      <c r="I25" s="49">
        <f t="shared" ref="I25" si="2">G25*$I$2</f>
        <v>0</v>
      </c>
    </row>
    <row r="26" spans="1:9" outlineLevel="1">
      <c r="A26" s="49" t="s">
        <v>105</v>
      </c>
      <c r="B26" s="49" t="s">
        <v>130</v>
      </c>
      <c r="C26" s="173"/>
      <c r="D26" s="108" t="s">
        <v>134</v>
      </c>
      <c r="E26" s="173"/>
      <c r="F26" s="49" t="s">
        <v>110</v>
      </c>
      <c r="G26" s="49">
        <v>40</v>
      </c>
      <c r="H26" s="49">
        <f>G26*$I$8</f>
        <v>1000</v>
      </c>
      <c r="I26" s="49">
        <f t="shared" si="1"/>
        <v>0</v>
      </c>
    </row>
    <row r="27" spans="1:9" outlineLevel="1">
      <c r="A27" s="49" t="s">
        <v>105</v>
      </c>
      <c r="B27" s="49" t="s">
        <v>130</v>
      </c>
      <c r="C27" s="173"/>
      <c r="D27" s="108" t="s">
        <v>117</v>
      </c>
      <c r="E27" s="173"/>
      <c r="F27" s="49" t="s">
        <v>110</v>
      </c>
      <c r="G27" s="49">
        <v>25</v>
      </c>
      <c r="H27" s="49">
        <f>G27*$I$8</f>
        <v>625</v>
      </c>
      <c r="I27" s="49">
        <f t="shared" si="1"/>
        <v>0</v>
      </c>
    </row>
    <row r="28" spans="1:9" outlineLevel="1">
      <c r="A28" s="49" t="s">
        <v>105</v>
      </c>
      <c r="B28" s="49" t="s">
        <v>130</v>
      </c>
      <c r="C28" s="173"/>
      <c r="D28" s="108" t="s">
        <v>135</v>
      </c>
      <c r="E28" s="173"/>
      <c r="F28" s="49" t="s">
        <v>110</v>
      </c>
      <c r="G28" s="49">
        <v>10</v>
      </c>
      <c r="H28" s="49">
        <f>G28*$I$8</f>
        <v>250</v>
      </c>
      <c r="I28" s="49">
        <f t="shared" si="1"/>
        <v>0</v>
      </c>
    </row>
    <row r="29" spans="1:9" outlineLevel="1">
      <c r="A29" s="49" t="s">
        <v>105</v>
      </c>
      <c r="B29" s="49" t="s">
        <v>130</v>
      </c>
      <c r="C29" s="173"/>
      <c r="D29" s="108" t="s">
        <v>136</v>
      </c>
      <c r="E29" s="173"/>
      <c r="F29" s="49" t="s">
        <v>110</v>
      </c>
      <c r="G29" s="49">
        <v>25</v>
      </c>
      <c r="H29" s="49">
        <f>G29*$I$8</f>
        <v>625</v>
      </c>
      <c r="I29" s="49">
        <f t="shared" si="1"/>
        <v>0</v>
      </c>
    </row>
    <row r="30" spans="1:9" outlineLevel="1">
      <c r="A30" s="49" t="s">
        <v>105</v>
      </c>
      <c r="B30" s="49" t="s">
        <v>130</v>
      </c>
      <c r="C30" s="173"/>
      <c r="D30" s="108" t="s">
        <v>137</v>
      </c>
      <c r="E30" s="173"/>
      <c r="F30" s="49" t="s">
        <v>138</v>
      </c>
      <c r="G30" s="49" t="s">
        <v>138</v>
      </c>
      <c r="H30" s="49" t="s">
        <v>138</v>
      </c>
      <c r="I30" s="49"/>
    </row>
    <row r="31" spans="1:9" outlineLevel="1">
      <c r="A31" s="49" t="s">
        <v>105</v>
      </c>
      <c r="B31" s="49" t="s">
        <v>130</v>
      </c>
      <c r="C31" s="108" t="s">
        <v>139</v>
      </c>
      <c r="D31" s="108" t="s">
        <v>140</v>
      </c>
      <c r="E31" s="110" t="s">
        <v>141</v>
      </c>
      <c r="F31" s="49" t="s">
        <v>110</v>
      </c>
      <c r="G31" s="49">
        <v>85</v>
      </c>
      <c r="H31" s="49">
        <f>G31*$I$8</f>
        <v>2125</v>
      </c>
      <c r="I31" s="49">
        <f t="shared" ref="I31:I32" si="3">G31*$I$2</f>
        <v>0</v>
      </c>
    </row>
    <row r="32" spans="1:9" ht="14.45" customHeight="1" outlineLevel="1">
      <c r="A32" s="49" t="s">
        <v>105</v>
      </c>
      <c r="B32" s="49" t="s">
        <v>130</v>
      </c>
      <c r="C32" s="173" t="s">
        <v>142</v>
      </c>
      <c r="D32" s="108" t="s">
        <v>117</v>
      </c>
      <c r="E32" s="173" t="s">
        <v>143</v>
      </c>
      <c r="F32" s="49" t="s">
        <v>110</v>
      </c>
      <c r="G32" s="49">
        <v>100</v>
      </c>
      <c r="H32" s="49">
        <f>G32*$I$8</f>
        <v>2500</v>
      </c>
      <c r="I32" s="49">
        <f t="shared" si="3"/>
        <v>0</v>
      </c>
    </row>
    <row r="33" spans="1:9" outlineLevel="1">
      <c r="A33" s="49" t="s">
        <v>105</v>
      </c>
      <c r="B33" s="49" t="s">
        <v>130</v>
      </c>
      <c r="C33" s="188"/>
      <c r="D33" s="108" t="s">
        <v>119</v>
      </c>
      <c r="E33" s="188"/>
      <c r="F33" s="49" t="s">
        <v>120</v>
      </c>
      <c r="G33" s="49">
        <v>2</v>
      </c>
      <c r="H33" s="49">
        <f>G33*$I$8</f>
        <v>50</v>
      </c>
      <c r="I33" s="49">
        <f>G33*5*$I$2</f>
        <v>0</v>
      </c>
    </row>
    <row r="34" spans="1:9" s="101" customFormat="1" outlineLevel="1">
      <c r="A34" s="100" t="s">
        <v>105</v>
      </c>
      <c r="B34" s="100" t="s">
        <v>130</v>
      </c>
      <c r="C34" s="179" t="s">
        <v>144</v>
      </c>
      <c r="D34" s="179"/>
      <c r="E34" s="179"/>
      <c r="F34" s="179"/>
      <c r="G34" s="179"/>
      <c r="H34" s="179"/>
      <c r="I34" s="105"/>
    </row>
    <row r="35" spans="1:9" ht="30" outlineLevel="1">
      <c r="A35" s="49" t="s">
        <v>105</v>
      </c>
      <c r="B35" s="49" t="s">
        <v>145</v>
      </c>
      <c r="C35" s="108" t="s">
        <v>146</v>
      </c>
      <c r="D35" s="108" t="s">
        <v>147</v>
      </c>
      <c r="E35" s="109"/>
      <c r="F35" s="49" t="s">
        <v>126</v>
      </c>
      <c r="G35" s="49">
        <v>200</v>
      </c>
      <c r="H35" s="49">
        <f>G35*$I$8</f>
        <v>5000</v>
      </c>
      <c r="I35" s="49">
        <f t="shared" si="1"/>
        <v>0</v>
      </c>
    </row>
    <row r="36" spans="1:9" outlineLevel="1">
      <c r="A36" s="49" t="s">
        <v>105</v>
      </c>
      <c r="B36" s="49" t="s">
        <v>145</v>
      </c>
      <c r="C36" s="108" t="s">
        <v>148</v>
      </c>
      <c r="D36" s="108" t="s">
        <v>149</v>
      </c>
      <c r="E36" s="110"/>
      <c r="F36" s="49" t="s">
        <v>110</v>
      </c>
      <c r="G36" s="49">
        <v>40</v>
      </c>
      <c r="H36" s="49">
        <f>G36*$I$8</f>
        <v>1000</v>
      </c>
      <c r="I36" s="49">
        <f t="shared" si="1"/>
        <v>0</v>
      </c>
    </row>
    <row r="37" spans="1:9" s="101" customFormat="1" outlineLevel="1">
      <c r="A37" s="100" t="s">
        <v>105</v>
      </c>
      <c r="B37" s="100" t="s">
        <v>145</v>
      </c>
      <c r="C37" s="179" t="s">
        <v>150</v>
      </c>
      <c r="D37" s="179"/>
      <c r="E37" s="179"/>
      <c r="F37" s="179"/>
      <c r="G37" s="179"/>
      <c r="H37" s="179"/>
      <c r="I37" s="105"/>
    </row>
    <row r="38" spans="1:9" outlineLevel="1">
      <c r="A38" s="49" t="s">
        <v>105</v>
      </c>
      <c r="B38" s="49" t="s">
        <v>151</v>
      </c>
      <c r="C38" s="108" t="s">
        <v>152</v>
      </c>
      <c r="D38" s="108" t="s">
        <v>153</v>
      </c>
      <c r="E38" s="110"/>
      <c r="F38" s="49" t="s">
        <v>110</v>
      </c>
      <c r="G38" s="49">
        <v>40</v>
      </c>
      <c r="H38" s="49">
        <f>G38*$I$8</f>
        <v>1000</v>
      </c>
      <c r="I38" s="49">
        <f t="shared" si="1"/>
        <v>0</v>
      </c>
    </row>
    <row r="39" spans="1:9" ht="14.45" customHeight="1" outlineLevel="1">
      <c r="A39" s="49" t="s">
        <v>105</v>
      </c>
      <c r="B39" s="49" t="s">
        <v>151</v>
      </c>
      <c r="C39" s="178" t="s">
        <v>154</v>
      </c>
      <c r="D39" s="108" t="s">
        <v>155</v>
      </c>
      <c r="E39" s="178" t="s">
        <v>156</v>
      </c>
      <c r="F39" s="49" t="s">
        <v>110</v>
      </c>
      <c r="G39" s="49">
        <v>65</v>
      </c>
      <c r="H39" s="49">
        <f>G39*$I$8</f>
        <v>1625</v>
      </c>
      <c r="I39" s="49">
        <f t="shared" si="1"/>
        <v>0</v>
      </c>
    </row>
    <row r="40" spans="1:9" outlineLevel="1">
      <c r="A40" s="49" t="s">
        <v>105</v>
      </c>
      <c r="B40" s="49" t="s">
        <v>151</v>
      </c>
      <c r="C40" s="178"/>
      <c r="D40" s="108" t="s">
        <v>117</v>
      </c>
      <c r="E40" s="178"/>
      <c r="F40" s="49" t="s">
        <v>110</v>
      </c>
      <c r="G40" s="49">
        <v>100</v>
      </c>
      <c r="H40" s="49">
        <f>G40*$I$8</f>
        <v>2500</v>
      </c>
      <c r="I40" s="49">
        <f t="shared" si="1"/>
        <v>0</v>
      </c>
    </row>
    <row r="41" spans="1:9" outlineLevel="1">
      <c r="A41" s="49" t="s">
        <v>105</v>
      </c>
      <c r="B41" s="49" t="s">
        <v>151</v>
      </c>
      <c r="C41" s="108" t="s">
        <v>157</v>
      </c>
      <c r="D41" s="111" t="s">
        <v>158</v>
      </c>
      <c r="E41" s="96"/>
      <c r="F41" s="49" t="s">
        <v>110</v>
      </c>
      <c r="G41" s="49">
        <v>25</v>
      </c>
      <c r="H41" s="49">
        <f>G41*$I$8</f>
        <v>625</v>
      </c>
      <c r="I41" s="49">
        <f t="shared" si="1"/>
        <v>0</v>
      </c>
    </row>
    <row r="42" spans="1:9" ht="30" outlineLevel="1">
      <c r="A42" s="49" t="s">
        <v>105</v>
      </c>
      <c r="B42" s="49" t="s">
        <v>151</v>
      </c>
      <c r="C42" s="108" t="s">
        <v>159</v>
      </c>
      <c r="D42" s="111" t="s">
        <v>160</v>
      </c>
      <c r="E42" s="112"/>
      <c r="F42" s="49" t="s">
        <v>126</v>
      </c>
      <c r="G42" s="49">
        <v>200</v>
      </c>
      <c r="H42" s="49">
        <f>G42*$I$8</f>
        <v>5000</v>
      </c>
      <c r="I42" s="49">
        <f t="shared" si="1"/>
        <v>0</v>
      </c>
    </row>
    <row r="43" spans="1:9" s="101" customFormat="1" outlineLevel="1">
      <c r="A43" s="100" t="s">
        <v>105</v>
      </c>
      <c r="B43" s="100" t="s">
        <v>151</v>
      </c>
      <c r="C43" s="179" t="s">
        <v>161</v>
      </c>
      <c r="D43" s="179"/>
      <c r="E43" s="179"/>
      <c r="F43" s="179"/>
      <c r="G43" s="179"/>
      <c r="H43" s="179"/>
      <c r="I43" s="105"/>
    </row>
    <row r="44" spans="1:9" ht="14.65" customHeight="1" outlineLevel="1">
      <c r="A44" s="49" t="s">
        <v>105</v>
      </c>
      <c r="B44" s="120" t="s">
        <v>162</v>
      </c>
      <c r="C44" s="122" t="s">
        <v>163</v>
      </c>
      <c r="D44" s="107" t="s">
        <v>164</v>
      </c>
      <c r="E44" s="99" t="s">
        <v>138</v>
      </c>
      <c r="F44" s="46" t="s">
        <v>126</v>
      </c>
      <c r="G44" s="48">
        <v>1500</v>
      </c>
      <c r="H44" s="49">
        <f>G44*$I$8</f>
        <v>37500</v>
      </c>
      <c r="I44" s="104"/>
    </row>
    <row r="45" spans="1:9" ht="15.75" outlineLevel="1">
      <c r="A45" s="49" t="s">
        <v>105</v>
      </c>
      <c r="B45" s="48" t="s">
        <v>165</v>
      </c>
      <c r="C45" s="46"/>
      <c r="D45" s="113" t="s">
        <v>138</v>
      </c>
      <c r="E45" s="114" t="s">
        <v>166</v>
      </c>
      <c r="F45" s="46" t="s">
        <v>138</v>
      </c>
      <c r="G45" s="48">
        <v>70</v>
      </c>
      <c r="H45" s="49" t="s">
        <v>138</v>
      </c>
      <c r="I45" s="49" t="s">
        <v>138</v>
      </c>
    </row>
    <row r="46" spans="1:9" ht="15.75" outlineLevel="1">
      <c r="A46" s="49" t="s">
        <v>105</v>
      </c>
      <c r="B46" s="48" t="s">
        <v>165</v>
      </c>
      <c r="C46" s="46"/>
      <c r="D46" s="113" t="s">
        <v>138</v>
      </c>
      <c r="E46" s="114" t="s">
        <v>167</v>
      </c>
      <c r="F46" s="46" t="s">
        <v>138</v>
      </c>
      <c r="G46" s="48">
        <v>59</v>
      </c>
      <c r="H46" s="49" t="s">
        <v>138</v>
      </c>
      <c r="I46" s="49" t="s">
        <v>138</v>
      </c>
    </row>
    <row r="47" spans="1:9" ht="15.75" outlineLevel="1">
      <c r="A47" s="49" t="s">
        <v>105</v>
      </c>
      <c r="B47" s="48" t="s">
        <v>165</v>
      </c>
      <c r="C47" s="46"/>
      <c r="D47" s="113" t="s">
        <v>138</v>
      </c>
      <c r="E47" s="114" t="s">
        <v>168</v>
      </c>
      <c r="F47" s="48" t="s">
        <v>138</v>
      </c>
      <c r="G47" s="48">
        <v>210</v>
      </c>
      <c r="H47" s="49" t="s">
        <v>138</v>
      </c>
      <c r="I47" s="49" t="s">
        <v>138</v>
      </c>
    </row>
    <row r="48" spans="1:9" ht="15.75" outlineLevel="1">
      <c r="A48" s="48" t="s">
        <v>105</v>
      </c>
      <c r="B48" s="48" t="s">
        <v>165</v>
      </c>
      <c r="C48" s="46"/>
      <c r="D48" s="113" t="s">
        <v>138</v>
      </c>
      <c r="E48" s="114" t="s">
        <v>169</v>
      </c>
      <c r="F48" s="46" t="s">
        <v>138</v>
      </c>
      <c r="G48" s="48">
        <v>1800</v>
      </c>
      <c r="H48" s="48" t="s">
        <v>138</v>
      </c>
      <c r="I48" s="48" t="s">
        <v>138</v>
      </c>
    </row>
    <row r="49" spans="1:9" s="103" customFormat="1" ht="15.75">
      <c r="A49" s="102" t="s">
        <v>105</v>
      </c>
      <c r="B49" s="100" t="s">
        <v>165</v>
      </c>
      <c r="C49" s="123" t="s">
        <v>163</v>
      </c>
      <c r="D49" s="172" t="s">
        <v>170</v>
      </c>
      <c r="E49" s="172"/>
      <c r="F49" s="172"/>
      <c r="G49" s="172"/>
      <c r="H49" s="172"/>
      <c r="I49" s="106"/>
    </row>
    <row r="50" spans="1:9" outlineLevel="1">
      <c r="A50" s="49" t="s">
        <v>171</v>
      </c>
      <c r="B50" s="49" t="s">
        <v>106</v>
      </c>
      <c r="C50" s="173" t="s">
        <v>172</v>
      </c>
      <c r="D50" s="108" t="s">
        <v>113</v>
      </c>
      <c r="E50" s="173"/>
      <c r="F50" s="49" t="s">
        <v>115</v>
      </c>
      <c r="G50" s="49">
        <v>1</v>
      </c>
      <c r="H50" s="49" t="s">
        <v>138</v>
      </c>
      <c r="I50" s="49" t="s">
        <v>138</v>
      </c>
    </row>
    <row r="51" spans="1:9" outlineLevel="1">
      <c r="A51" s="49" t="s">
        <v>171</v>
      </c>
      <c r="B51" s="49" t="s">
        <v>106</v>
      </c>
      <c r="C51" s="173"/>
      <c r="D51" s="108" t="s">
        <v>125</v>
      </c>
      <c r="E51" s="173"/>
      <c r="F51" s="49" t="s">
        <v>126</v>
      </c>
      <c r="G51" s="49">
        <v>60</v>
      </c>
      <c r="H51" s="49" t="s">
        <v>138</v>
      </c>
      <c r="I51" s="49">
        <f t="shared" ref="I51:I61" si="4">G51*$I$2</f>
        <v>0</v>
      </c>
    </row>
    <row r="52" spans="1:9" outlineLevel="1">
      <c r="A52" s="49" t="s">
        <v>171</v>
      </c>
      <c r="B52" s="49" t="s">
        <v>106</v>
      </c>
      <c r="C52" s="173"/>
      <c r="D52" s="108" t="s">
        <v>173</v>
      </c>
      <c r="E52" s="173"/>
      <c r="F52" s="49" t="s">
        <v>110</v>
      </c>
      <c r="G52" s="49">
        <v>50</v>
      </c>
      <c r="H52" s="49" t="s">
        <v>138</v>
      </c>
      <c r="I52" s="49">
        <f t="shared" si="4"/>
        <v>0</v>
      </c>
    </row>
    <row r="53" spans="1:9" outlineLevel="1">
      <c r="A53" s="49" t="s">
        <v>171</v>
      </c>
      <c r="B53" s="49" t="s">
        <v>106</v>
      </c>
      <c r="C53" s="173"/>
      <c r="D53" s="108" t="s">
        <v>174</v>
      </c>
      <c r="E53" s="173"/>
      <c r="F53" s="49" t="s">
        <v>110</v>
      </c>
      <c r="G53" s="49">
        <v>40</v>
      </c>
      <c r="H53" s="48" t="s">
        <v>138</v>
      </c>
      <c r="I53" s="49">
        <f t="shared" si="4"/>
        <v>0</v>
      </c>
    </row>
    <row r="54" spans="1:9" ht="30" outlineLevel="1">
      <c r="A54" s="49" t="s">
        <v>171</v>
      </c>
      <c r="B54" s="49" t="s">
        <v>106</v>
      </c>
      <c r="C54" s="173" t="s">
        <v>175</v>
      </c>
      <c r="D54" s="108" t="s">
        <v>176</v>
      </c>
      <c r="E54" s="173" t="s">
        <v>175</v>
      </c>
      <c r="F54" s="49" t="s">
        <v>110</v>
      </c>
      <c r="G54" s="49">
        <v>20</v>
      </c>
      <c r="H54" s="49" t="s">
        <v>138</v>
      </c>
      <c r="I54" s="49">
        <f t="shared" si="4"/>
        <v>0</v>
      </c>
    </row>
    <row r="55" spans="1:9" outlineLevel="1">
      <c r="A55" s="49" t="s">
        <v>171</v>
      </c>
      <c r="B55" s="49" t="s">
        <v>106</v>
      </c>
      <c r="C55" s="173"/>
      <c r="D55" s="108" t="s">
        <v>177</v>
      </c>
      <c r="E55" s="173"/>
      <c r="F55" s="49" t="s">
        <v>110</v>
      </c>
      <c r="G55" s="49">
        <v>20</v>
      </c>
      <c r="H55" s="49" t="s">
        <v>138</v>
      </c>
      <c r="I55" s="49">
        <f t="shared" si="4"/>
        <v>0</v>
      </c>
    </row>
    <row r="56" spans="1:9" outlineLevel="1">
      <c r="A56" s="49" t="s">
        <v>171</v>
      </c>
      <c r="B56" s="49" t="s">
        <v>106</v>
      </c>
      <c r="C56" s="173"/>
      <c r="D56" s="108" t="s">
        <v>136</v>
      </c>
      <c r="E56" s="173"/>
      <c r="F56" s="49" t="s">
        <v>110</v>
      </c>
      <c r="G56" s="49">
        <v>4</v>
      </c>
      <c r="H56" s="49" t="s">
        <v>138</v>
      </c>
      <c r="I56" s="49">
        <f t="shared" si="4"/>
        <v>0</v>
      </c>
    </row>
    <row r="57" spans="1:9" outlineLevel="1">
      <c r="A57" s="49" t="s">
        <v>171</v>
      </c>
      <c r="B57" s="49" t="s">
        <v>106</v>
      </c>
      <c r="C57" s="108" t="s">
        <v>178</v>
      </c>
      <c r="D57" s="109" t="s">
        <v>179</v>
      </c>
      <c r="E57" s="109"/>
      <c r="F57" s="49" t="s">
        <v>110</v>
      </c>
      <c r="G57" s="49">
        <v>150</v>
      </c>
      <c r="H57" s="49" t="s">
        <v>138</v>
      </c>
      <c r="I57" s="49">
        <f t="shared" si="4"/>
        <v>0</v>
      </c>
    </row>
    <row r="58" spans="1:9" outlineLevel="1">
      <c r="A58" s="49" t="s">
        <v>171</v>
      </c>
      <c r="B58" s="49" t="s">
        <v>106</v>
      </c>
      <c r="C58" s="108" t="s">
        <v>159</v>
      </c>
      <c r="D58" s="108" t="s">
        <v>180</v>
      </c>
      <c r="E58" s="110"/>
      <c r="F58" s="49" t="s">
        <v>126</v>
      </c>
      <c r="G58" s="49">
        <v>200</v>
      </c>
      <c r="H58" s="49" t="s">
        <v>138</v>
      </c>
      <c r="I58" s="49">
        <f t="shared" si="4"/>
        <v>0</v>
      </c>
    </row>
    <row r="59" spans="1:9" s="101" customFormat="1" outlineLevel="1">
      <c r="A59" s="100" t="s">
        <v>171</v>
      </c>
      <c r="B59" s="100" t="s">
        <v>106</v>
      </c>
      <c r="C59" s="179" t="s">
        <v>129</v>
      </c>
      <c r="D59" s="179"/>
      <c r="E59" s="179"/>
      <c r="F59" s="179"/>
      <c r="G59" s="179"/>
      <c r="H59" s="179"/>
      <c r="I59" s="105"/>
    </row>
    <row r="60" spans="1:9" ht="14.45" customHeight="1" outlineLevel="1">
      <c r="A60" s="49" t="s">
        <v>171</v>
      </c>
      <c r="B60" s="49" t="s">
        <v>130</v>
      </c>
      <c r="C60" s="173" t="s">
        <v>181</v>
      </c>
      <c r="D60" s="51" t="s">
        <v>117</v>
      </c>
      <c r="E60" s="173" t="s">
        <v>182</v>
      </c>
      <c r="F60" s="49" t="s">
        <v>110</v>
      </c>
      <c r="G60" s="49">
        <v>60</v>
      </c>
      <c r="H60" s="49" t="s">
        <v>138</v>
      </c>
      <c r="I60" s="49">
        <f t="shared" si="4"/>
        <v>0</v>
      </c>
    </row>
    <row r="61" spans="1:9" outlineLevel="1">
      <c r="A61" s="49" t="s">
        <v>171</v>
      </c>
      <c r="B61" s="49" t="s">
        <v>130</v>
      </c>
      <c r="C61" s="173"/>
      <c r="D61" s="51" t="s">
        <v>134</v>
      </c>
      <c r="E61" s="173"/>
      <c r="F61" s="49" t="s">
        <v>110</v>
      </c>
      <c r="G61" s="49">
        <v>40</v>
      </c>
      <c r="H61" s="49" t="s">
        <v>138</v>
      </c>
      <c r="I61" s="49">
        <f t="shared" si="4"/>
        <v>0</v>
      </c>
    </row>
    <row r="62" spans="1:9" outlineLevel="1">
      <c r="A62" s="49" t="s">
        <v>171</v>
      </c>
      <c r="B62" s="49" t="s">
        <v>130</v>
      </c>
      <c r="C62" s="173"/>
      <c r="D62" s="51" t="s">
        <v>136</v>
      </c>
      <c r="E62" s="173"/>
      <c r="F62" s="49" t="s">
        <v>110</v>
      </c>
      <c r="G62" s="49">
        <v>5</v>
      </c>
      <c r="H62" s="53" t="s">
        <v>138</v>
      </c>
      <c r="I62" s="49">
        <f>G62*L13</f>
        <v>0</v>
      </c>
    </row>
    <row r="63" spans="1:9" outlineLevel="1">
      <c r="A63" s="49" t="s">
        <v>171</v>
      </c>
      <c r="B63" s="49" t="s">
        <v>130</v>
      </c>
      <c r="C63" s="173"/>
      <c r="D63" s="51" t="s">
        <v>137</v>
      </c>
      <c r="E63" s="173"/>
      <c r="F63" s="49" t="s">
        <v>138</v>
      </c>
      <c r="G63" s="49">
        <v>10</v>
      </c>
      <c r="H63" s="49" t="s">
        <v>138</v>
      </c>
      <c r="I63" s="49" t="s">
        <v>138</v>
      </c>
    </row>
    <row r="64" spans="1:9" outlineLevel="1">
      <c r="A64" s="49" t="s">
        <v>171</v>
      </c>
      <c r="B64" s="49" t="s">
        <v>130</v>
      </c>
      <c r="C64" s="173"/>
      <c r="D64" s="51" t="s">
        <v>127</v>
      </c>
      <c r="E64" s="173"/>
      <c r="F64" s="49" t="s">
        <v>126</v>
      </c>
      <c r="G64" s="49">
        <v>180</v>
      </c>
      <c r="H64" s="49" t="s">
        <v>138</v>
      </c>
      <c r="I64" s="49">
        <f t="shared" ref="I64:I71" si="5">G64*$I$2</f>
        <v>0</v>
      </c>
    </row>
    <row r="65" spans="1:9" outlineLevel="1">
      <c r="A65" s="49" t="s">
        <v>171</v>
      </c>
      <c r="B65" s="49" t="s">
        <v>130</v>
      </c>
      <c r="C65" s="173" t="s">
        <v>183</v>
      </c>
      <c r="D65" s="108" t="s">
        <v>184</v>
      </c>
      <c r="E65" s="196" t="s">
        <v>185</v>
      </c>
      <c r="F65" s="49" t="s">
        <v>110</v>
      </c>
      <c r="G65" s="49">
        <v>80</v>
      </c>
      <c r="H65" s="49" t="s">
        <v>138</v>
      </c>
      <c r="I65" s="49">
        <f t="shared" si="5"/>
        <v>0</v>
      </c>
    </row>
    <row r="66" spans="1:9" outlineLevel="1">
      <c r="A66" s="49" t="s">
        <v>171</v>
      </c>
      <c r="B66" s="49" t="s">
        <v>130</v>
      </c>
      <c r="C66" s="173"/>
      <c r="D66" s="108" t="s">
        <v>186</v>
      </c>
      <c r="E66" s="196"/>
      <c r="F66" s="49" t="s">
        <v>110</v>
      </c>
      <c r="G66" s="49">
        <v>85</v>
      </c>
      <c r="H66" s="48" t="s">
        <v>138</v>
      </c>
      <c r="I66" s="49">
        <f t="shared" si="5"/>
        <v>0</v>
      </c>
    </row>
    <row r="67" spans="1:9" ht="30" outlineLevel="1">
      <c r="A67" s="49" t="s">
        <v>171</v>
      </c>
      <c r="B67" s="49" t="s">
        <v>130</v>
      </c>
      <c r="C67" s="108" t="s">
        <v>187</v>
      </c>
      <c r="D67" s="108" t="s">
        <v>117</v>
      </c>
      <c r="E67" s="110" t="s">
        <v>188</v>
      </c>
      <c r="F67" s="49" t="s">
        <v>110</v>
      </c>
      <c r="G67" s="49">
        <v>100</v>
      </c>
      <c r="H67" s="49" t="s">
        <v>138</v>
      </c>
      <c r="I67" s="49">
        <f t="shared" si="5"/>
        <v>0</v>
      </c>
    </row>
    <row r="68" spans="1:9" s="101" customFormat="1" outlineLevel="1">
      <c r="A68" s="100" t="s">
        <v>171</v>
      </c>
      <c r="B68" s="100" t="s">
        <v>130</v>
      </c>
      <c r="C68" s="179" t="s">
        <v>144</v>
      </c>
      <c r="D68" s="179"/>
      <c r="E68" s="179"/>
      <c r="F68" s="179"/>
      <c r="G68" s="179"/>
      <c r="H68" s="179"/>
      <c r="I68" s="105"/>
    </row>
    <row r="69" spans="1:9" ht="14.45" customHeight="1" outlineLevel="1">
      <c r="A69" s="49" t="s">
        <v>171</v>
      </c>
      <c r="B69" s="49" t="s">
        <v>145</v>
      </c>
      <c r="C69" s="173" t="s">
        <v>189</v>
      </c>
      <c r="D69" s="108" t="s">
        <v>113</v>
      </c>
      <c r="E69" s="173"/>
      <c r="F69" s="49" t="s">
        <v>115</v>
      </c>
      <c r="G69" s="49">
        <v>1</v>
      </c>
      <c r="H69" s="49" t="s">
        <v>138</v>
      </c>
      <c r="I69" s="49">
        <f t="shared" si="5"/>
        <v>0</v>
      </c>
    </row>
    <row r="70" spans="1:9" ht="45" outlineLevel="1">
      <c r="A70" s="49" t="s">
        <v>171</v>
      </c>
      <c r="B70" s="49" t="s">
        <v>145</v>
      </c>
      <c r="C70" s="173"/>
      <c r="D70" s="108" t="s">
        <v>190</v>
      </c>
      <c r="E70" s="173"/>
      <c r="F70" s="49" t="s">
        <v>110</v>
      </c>
      <c r="G70" s="49">
        <v>100</v>
      </c>
      <c r="H70" s="49" t="s">
        <v>138</v>
      </c>
      <c r="I70" s="49">
        <f t="shared" si="5"/>
        <v>0</v>
      </c>
    </row>
    <row r="71" spans="1:9" outlineLevel="1">
      <c r="A71" s="49" t="s">
        <v>171</v>
      </c>
      <c r="B71" s="49" t="s">
        <v>145</v>
      </c>
      <c r="C71" s="173"/>
      <c r="D71" s="108" t="s">
        <v>191</v>
      </c>
      <c r="E71" s="173"/>
      <c r="F71" s="49" t="s">
        <v>110</v>
      </c>
      <c r="G71" s="49">
        <v>50</v>
      </c>
      <c r="H71" s="49" t="s">
        <v>138</v>
      </c>
      <c r="I71" s="49">
        <f t="shared" si="5"/>
        <v>0</v>
      </c>
    </row>
    <row r="72" spans="1:9" outlineLevel="1">
      <c r="A72" s="49" t="s">
        <v>171</v>
      </c>
      <c r="B72" s="49" t="s">
        <v>145</v>
      </c>
      <c r="C72" s="173"/>
      <c r="D72" s="108" t="s">
        <v>128</v>
      </c>
      <c r="E72" s="173"/>
      <c r="F72" s="49"/>
      <c r="G72" s="49">
        <v>100</v>
      </c>
      <c r="H72" s="49" t="s">
        <v>138</v>
      </c>
      <c r="I72" s="49">
        <f>G72*$I$2</f>
        <v>0</v>
      </c>
    </row>
    <row r="73" spans="1:9" outlineLevel="1">
      <c r="A73" s="49" t="s">
        <v>171</v>
      </c>
      <c r="B73" s="49" t="s">
        <v>145</v>
      </c>
      <c r="C73" s="173"/>
      <c r="D73" s="108" t="s">
        <v>192</v>
      </c>
      <c r="E73" s="173"/>
      <c r="F73" s="49" t="s">
        <v>120</v>
      </c>
      <c r="G73" s="49">
        <v>1</v>
      </c>
      <c r="H73" s="49" t="s">
        <v>138</v>
      </c>
      <c r="I73" s="49">
        <f>8*G73*$I$2</f>
        <v>0</v>
      </c>
    </row>
    <row r="74" spans="1:9" ht="14.45" customHeight="1" outlineLevel="1">
      <c r="A74" s="49" t="s">
        <v>171</v>
      </c>
      <c r="B74" s="49" t="s">
        <v>145</v>
      </c>
      <c r="C74" s="173" t="s">
        <v>193</v>
      </c>
      <c r="D74" s="108" t="s">
        <v>194</v>
      </c>
      <c r="E74" s="173" t="s">
        <v>195</v>
      </c>
      <c r="F74" s="49" t="s">
        <v>120</v>
      </c>
      <c r="G74" s="49">
        <v>2</v>
      </c>
      <c r="H74" s="49" t="s">
        <v>138</v>
      </c>
      <c r="I74" s="49">
        <f>G74*5*$I$2</f>
        <v>0</v>
      </c>
    </row>
    <row r="75" spans="1:9" outlineLevel="1">
      <c r="A75" s="49" t="s">
        <v>171</v>
      </c>
      <c r="B75" s="49" t="s">
        <v>145</v>
      </c>
      <c r="C75" s="173"/>
      <c r="D75" s="108" t="s">
        <v>196</v>
      </c>
      <c r="E75" s="173"/>
      <c r="F75" s="49" t="s">
        <v>126</v>
      </c>
      <c r="G75" s="49">
        <v>50</v>
      </c>
      <c r="H75" s="49" t="s">
        <v>138</v>
      </c>
      <c r="I75" s="49">
        <f t="shared" ref="I75:I80" si="6">G75*$I$2</f>
        <v>0</v>
      </c>
    </row>
    <row r="76" spans="1:9" outlineLevel="1">
      <c r="A76" s="49" t="s">
        <v>171</v>
      </c>
      <c r="B76" s="49" t="s">
        <v>145</v>
      </c>
      <c r="C76" s="173"/>
      <c r="D76" s="108" t="s">
        <v>127</v>
      </c>
      <c r="E76" s="173"/>
      <c r="F76" s="49" t="s">
        <v>126</v>
      </c>
      <c r="G76" s="49">
        <v>180</v>
      </c>
      <c r="H76" s="49" t="s">
        <v>138</v>
      </c>
      <c r="I76" s="49">
        <f t="shared" si="6"/>
        <v>0</v>
      </c>
    </row>
    <row r="77" spans="1:9" s="101" customFormat="1" outlineLevel="1">
      <c r="A77" s="100" t="s">
        <v>171</v>
      </c>
      <c r="B77" s="100" t="s">
        <v>145</v>
      </c>
      <c r="C77" s="179" t="s">
        <v>150</v>
      </c>
      <c r="D77" s="179"/>
      <c r="E77" s="179"/>
      <c r="F77" s="179"/>
      <c r="G77" s="179"/>
      <c r="H77" s="179"/>
      <c r="I77" s="105"/>
    </row>
    <row r="78" spans="1:9" ht="23.25" outlineLevel="1">
      <c r="A78" s="49" t="s">
        <v>171</v>
      </c>
      <c r="B78" s="49" t="s">
        <v>151</v>
      </c>
      <c r="C78" s="110" t="s">
        <v>197</v>
      </c>
      <c r="D78" s="108" t="s">
        <v>198</v>
      </c>
      <c r="E78" s="110"/>
      <c r="F78" s="49" t="s">
        <v>110</v>
      </c>
      <c r="G78" s="49">
        <v>175</v>
      </c>
      <c r="H78" s="49" t="s">
        <v>138</v>
      </c>
      <c r="I78" s="49">
        <f t="shared" si="6"/>
        <v>0</v>
      </c>
    </row>
    <row r="79" spans="1:9" ht="22.5" outlineLevel="1">
      <c r="A79" s="49" t="s">
        <v>171</v>
      </c>
      <c r="B79" s="49" t="s">
        <v>151</v>
      </c>
      <c r="C79" s="112" t="s">
        <v>199</v>
      </c>
      <c r="D79" s="111" t="s">
        <v>117</v>
      </c>
      <c r="E79" s="112" t="s">
        <v>199</v>
      </c>
      <c r="F79" s="49" t="s">
        <v>110</v>
      </c>
      <c r="G79" s="49">
        <v>100</v>
      </c>
      <c r="H79" s="49" t="s">
        <v>138</v>
      </c>
      <c r="I79" s="49">
        <f t="shared" si="6"/>
        <v>0</v>
      </c>
    </row>
    <row r="80" spans="1:9" ht="30" outlineLevel="1">
      <c r="A80" s="49" t="s">
        <v>171</v>
      </c>
      <c r="B80" s="49" t="s">
        <v>151</v>
      </c>
      <c r="C80" s="108" t="s">
        <v>159</v>
      </c>
      <c r="D80" s="111" t="s">
        <v>160</v>
      </c>
      <c r="E80" s="96"/>
      <c r="F80" s="49" t="s">
        <v>126</v>
      </c>
      <c r="G80" s="49">
        <v>200</v>
      </c>
      <c r="H80" s="49" t="s">
        <v>138</v>
      </c>
      <c r="I80" s="49">
        <f t="shared" si="6"/>
        <v>0</v>
      </c>
    </row>
    <row r="81" spans="1:9" s="101" customFormat="1" outlineLevel="1">
      <c r="A81" s="100" t="s">
        <v>171</v>
      </c>
      <c r="B81" s="100" t="s">
        <v>151</v>
      </c>
      <c r="C81" s="179" t="s">
        <v>161</v>
      </c>
      <c r="D81" s="179"/>
      <c r="E81" s="179"/>
      <c r="F81" s="179"/>
      <c r="G81" s="179"/>
      <c r="H81" s="179"/>
      <c r="I81" s="105"/>
    </row>
    <row r="82" spans="1:9" ht="14.65" customHeight="1" outlineLevel="1">
      <c r="A82" s="49" t="s">
        <v>171</v>
      </c>
      <c r="B82" s="120" t="s">
        <v>162</v>
      </c>
      <c r="C82" s="122" t="s">
        <v>200</v>
      </c>
      <c r="D82" s="107" t="s">
        <v>164</v>
      </c>
      <c r="E82" s="99" t="s">
        <v>138</v>
      </c>
      <c r="F82" s="46" t="s">
        <v>126</v>
      </c>
      <c r="G82" s="48">
        <v>1500</v>
      </c>
      <c r="H82" s="49">
        <f>G82*$I$8</f>
        <v>37500</v>
      </c>
      <c r="I82" s="104"/>
    </row>
    <row r="83" spans="1:9" ht="15.75" outlineLevel="1">
      <c r="A83" s="49" t="s">
        <v>171</v>
      </c>
      <c r="B83" s="48" t="s">
        <v>165</v>
      </c>
      <c r="C83" s="46"/>
      <c r="D83" s="113" t="s">
        <v>138</v>
      </c>
      <c r="E83" s="114" t="s">
        <v>166</v>
      </c>
      <c r="F83" s="46" t="s">
        <v>138</v>
      </c>
      <c r="G83" s="48">
        <v>70</v>
      </c>
      <c r="H83" s="49" t="s">
        <v>138</v>
      </c>
      <c r="I83" s="49" t="s">
        <v>138</v>
      </c>
    </row>
    <row r="84" spans="1:9" ht="15.75" outlineLevel="1">
      <c r="A84" s="49" t="s">
        <v>171</v>
      </c>
      <c r="B84" s="48" t="s">
        <v>165</v>
      </c>
      <c r="C84" s="46"/>
      <c r="D84" s="113" t="s">
        <v>138</v>
      </c>
      <c r="E84" s="114" t="s">
        <v>167</v>
      </c>
      <c r="F84" s="46" t="s">
        <v>138</v>
      </c>
      <c r="G84" s="48">
        <v>62</v>
      </c>
      <c r="H84" s="49" t="s">
        <v>138</v>
      </c>
      <c r="I84" s="49" t="s">
        <v>138</v>
      </c>
    </row>
    <row r="85" spans="1:9" ht="15.75" outlineLevel="1">
      <c r="A85" s="49" t="s">
        <v>171</v>
      </c>
      <c r="B85" s="48" t="s">
        <v>165</v>
      </c>
      <c r="C85" s="46"/>
      <c r="D85" s="113" t="s">
        <v>138</v>
      </c>
      <c r="E85" s="114" t="s">
        <v>168</v>
      </c>
      <c r="F85" s="46" t="s">
        <v>138</v>
      </c>
      <c r="G85" s="48">
        <v>205</v>
      </c>
      <c r="H85" s="49" t="s">
        <v>138</v>
      </c>
      <c r="I85" s="49" t="s">
        <v>138</v>
      </c>
    </row>
    <row r="86" spans="1:9" ht="15.75" outlineLevel="1">
      <c r="A86" s="48" t="s">
        <v>171</v>
      </c>
      <c r="B86" s="48" t="s">
        <v>165</v>
      </c>
      <c r="C86" s="46"/>
      <c r="D86" s="113" t="s">
        <v>138</v>
      </c>
      <c r="E86" s="114" t="s">
        <v>169</v>
      </c>
      <c r="F86" s="46" t="s">
        <v>138</v>
      </c>
      <c r="G86" s="48">
        <v>1780</v>
      </c>
      <c r="H86" s="49" t="s">
        <v>138</v>
      </c>
      <c r="I86" s="48" t="s">
        <v>138</v>
      </c>
    </row>
    <row r="87" spans="1:9" s="103" customFormat="1" ht="15.75">
      <c r="A87" s="102" t="s">
        <v>171</v>
      </c>
      <c r="B87" s="100" t="s">
        <v>165</v>
      </c>
      <c r="C87" s="123" t="s">
        <v>200</v>
      </c>
      <c r="D87" s="172" t="s">
        <v>170</v>
      </c>
      <c r="E87" s="172"/>
      <c r="F87" s="172"/>
      <c r="G87" s="172"/>
      <c r="H87" s="172"/>
      <c r="I87" s="106"/>
    </row>
    <row r="88" spans="1:9" ht="45" outlineLevel="1">
      <c r="A88" s="49" t="s">
        <v>201</v>
      </c>
      <c r="B88" s="49" t="s">
        <v>106</v>
      </c>
      <c r="C88" s="173" t="s">
        <v>202</v>
      </c>
      <c r="D88" s="108" t="s">
        <v>108</v>
      </c>
      <c r="E88" s="173" t="s">
        <v>203</v>
      </c>
      <c r="F88" s="49" t="s">
        <v>110</v>
      </c>
      <c r="G88" s="49">
        <v>45</v>
      </c>
      <c r="H88" s="49" t="s">
        <v>138</v>
      </c>
      <c r="I88" s="49">
        <f>G88*$I$2</f>
        <v>0</v>
      </c>
    </row>
    <row r="89" spans="1:9" outlineLevel="1">
      <c r="A89" s="49" t="s">
        <v>201</v>
      </c>
      <c r="B89" s="49" t="s">
        <v>106</v>
      </c>
      <c r="C89" s="173"/>
      <c r="D89" s="108" t="s">
        <v>125</v>
      </c>
      <c r="E89" s="173"/>
      <c r="F89" s="49" t="s">
        <v>126</v>
      </c>
      <c r="G89" s="49">
        <v>150</v>
      </c>
      <c r="H89" s="49" t="s">
        <v>138</v>
      </c>
      <c r="I89" s="49">
        <f t="shared" ref="I89:I94" si="7">G89*$I$2</f>
        <v>0</v>
      </c>
    </row>
    <row r="90" spans="1:9" ht="30" outlineLevel="1">
      <c r="A90" s="49" t="s">
        <v>201</v>
      </c>
      <c r="B90" s="49" t="s">
        <v>106</v>
      </c>
      <c r="C90" s="173" t="s">
        <v>204</v>
      </c>
      <c r="D90" s="108" t="s">
        <v>176</v>
      </c>
      <c r="E90" s="173"/>
      <c r="F90" s="49" t="s">
        <v>110</v>
      </c>
      <c r="G90" s="49">
        <v>30</v>
      </c>
      <c r="H90" s="49" t="s">
        <v>138</v>
      </c>
      <c r="I90" s="49">
        <f t="shared" si="7"/>
        <v>0</v>
      </c>
    </row>
    <row r="91" spans="1:9" outlineLevel="1">
      <c r="A91" s="49" t="s">
        <v>201</v>
      </c>
      <c r="B91" s="49" t="s">
        <v>106</v>
      </c>
      <c r="C91" s="173"/>
      <c r="D91" s="108" t="s">
        <v>111</v>
      </c>
      <c r="E91" s="173"/>
      <c r="F91" s="49" t="s">
        <v>110</v>
      </c>
      <c r="G91" s="49">
        <v>5</v>
      </c>
      <c r="H91" s="49" t="s">
        <v>138</v>
      </c>
      <c r="I91" s="49">
        <f t="shared" si="7"/>
        <v>0</v>
      </c>
    </row>
    <row r="92" spans="1:9" outlineLevel="1">
      <c r="A92" s="49" t="s">
        <v>201</v>
      </c>
      <c r="B92" s="49" t="s">
        <v>106</v>
      </c>
      <c r="C92" s="173"/>
      <c r="D92" s="108" t="s">
        <v>121</v>
      </c>
      <c r="E92" s="173"/>
      <c r="F92" s="49" t="s">
        <v>110</v>
      </c>
      <c r="G92" s="49">
        <v>10</v>
      </c>
      <c r="H92" s="49" t="s">
        <v>138</v>
      </c>
      <c r="I92" s="49">
        <f>G92*$I$2</f>
        <v>0</v>
      </c>
    </row>
    <row r="93" spans="1:9" outlineLevel="1">
      <c r="A93" s="49" t="s">
        <v>201</v>
      </c>
      <c r="B93" s="49" t="s">
        <v>106</v>
      </c>
      <c r="C93" s="108" t="s">
        <v>205</v>
      </c>
      <c r="D93" s="108" t="s">
        <v>117</v>
      </c>
      <c r="E93" s="96"/>
      <c r="F93" s="49" t="s">
        <v>110</v>
      </c>
      <c r="G93" s="49">
        <v>100</v>
      </c>
      <c r="H93" s="49" t="s">
        <v>138</v>
      </c>
      <c r="I93" s="49">
        <f t="shared" si="7"/>
        <v>0</v>
      </c>
    </row>
    <row r="94" spans="1:9" ht="30" outlineLevel="1">
      <c r="A94" s="49" t="s">
        <v>201</v>
      </c>
      <c r="B94" s="49" t="s">
        <v>106</v>
      </c>
      <c r="C94" s="108" t="s">
        <v>178</v>
      </c>
      <c r="D94" s="108" t="s">
        <v>206</v>
      </c>
      <c r="E94" s="96"/>
      <c r="F94" s="49" t="s">
        <v>110</v>
      </c>
      <c r="G94" s="49">
        <v>150</v>
      </c>
      <c r="H94" s="49" t="s">
        <v>138</v>
      </c>
      <c r="I94" s="49">
        <f t="shared" si="7"/>
        <v>0</v>
      </c>
    </row>
    <row r="95" spans="1:9" ht="14.45" customHeight="1" outlineLevel="1">
      <c r="A95" s="49" t="s">
        <v>201</v>
      </c>
      <c r="B95" s="49" t="s">
        <v>106</v>
      </c>
      <c r="C95" s="173" t="s">
        <v>193</v>
      </c>
      <c r="D95" s="108" t="s">
        <v>194</v>
      </c>
      <c r="E95" s="173" t="s">
        <v>195</v>
      </c>
      <c r="F95" s="49" t="s">
        <v>120</v>
      </c>
      <c r="G95" s="49">
        <v>2</v>
      </c>
      <c r="H95" s="49" t="s">
        <v>138</v>
      </c>
      <c r="I95" s="49">
        <f>G95*5*$I$2</f>
        <v>0</v>
      </c>
    </row>
    <row r="96" spans="1:9" outlineLevel="1">
      <c r="A96" s="49" t="s">
        <v>201</v>
      </c>
      <c r="B96" s="49" t="s">
        <v>106</v>
      </c>
      <c r="C96" s="173"/>
      <c r="D96" s="108" t="s">
        <v>196</v>
      </c>
      <c r="E96" s="173"/>
      <c r="F96" s="49" t="s">
        <v>126</v>
      </c>
      <c r="G96" s="49">
        <v>50</v>
      </c>
      <c r="H96" s="49" t="s">
        <v>138</v>
      </c>
      <c r="I96" s="49">
        <f t="shared" ref="I96:I101" si="8">G96*$I$2</f>
        <v>0</v>
      </c>
    </row>
    <row r="97" spans="1:9" outlineLevel="1">
      <c r="A97" s="49" t="s">
        <v>201</v>
      </c>
      <c r="B97" s="49" t="s">
        <v>106</v>
      </c>
      <c r="C97" s="173"/>
      <c r="D97" s="108" t="s">
        <v>127</v>
      </c>
      <c r="E97" s="173"/>
      <c r="F97" s="49" t="s">
        <v>126</v>
      </c>
      <c r="G97" s="49">
        <v>200</v>
      </c>
      <c r="H97" s="49" t="s">
        <v>138</v>
      </c>
      <c r="I97" s="49">
        <f t="shared" si="8"/>
        <v>0</v>
      </c>
    </row>
    <row r="98" spans="1:9" s="101" customFormat="1" outlineLevel="1">
      <c r="A98" s="100" t="s">
        <v>201</v>
      </c>
      <c r="B98" s="100" t="s">
        <v>106</v>
      </c>
      <c r="C98" s="179" t="s">
        <v>129</v>
      </c>
      <c r="D98" s="179"/>
      <c r="E98" s="179"/>
      <c r="F98" s="179"/>
      <c r="G98" s="179"/>
      <c r="H98" s="179"/>
      <c r="I98" s="105"/>
    </row>
    <row r="99" spans="1:9" ht="14.45" customHeight="1" outlineLevel="1">
      <c r="A99" s="49" t="s">
        <v>201</v>
      </c>
      <c r="B99" s="49" t="s">
        <v>130</v>
      </c>
      <c r="C99" s="173" t="s">
        <v>207</v>
      </c>
      <c r="D99" s="49" t="s">
        <v>208</v>
      </c>
      <c r="E99" s="173"/>
      <c r="F99" s="49" t="s">
        <v>110</v>
      </c>
      <c r="G99" s="49">
        <v>50</v>
      </c>
      <c r="H99" s="49" t="s">
        <v>138</v>
      </c>
      <c r="I99" s="49">
        <f t="shared" si="8"/>
        <v>0</v>
      </c>
    </row>
    <row r="100" spans="1:9" outlineLevel="1">
      <c r="A100" s="49" t="s">
        <v>201</v>
      </c>
      <c r="B100" s="49" t="s">
        <v>130</v>
      </c>
      <c r="C100" s="173"/>
      <c r="D100" s="49" t="s">
        <v>117</v>
      </c>
      <c r="E100" s="173"/>
      <c r="F100" s="49" t="s">
        <v>110</v>
      </c>
      <c r="G100" s="49">
        <v>50</v>
      </c>
      <c r="H100" s="49" t="s">
        <v>138</v>
      </c>
      <c r="I100" s="49">
        <f t="shared" si="8"/>
        <v>0</v>
      </c>
    </row>
    <row r="101" spans="1:9" outlineLevel="1">
      <c r="A101" s="49" t="s">
        <v>201</v>
      </c>
      <c r="B101" s="49" t="s">
        <v>130</v>
      </c>
      <c r="C101" s="173"/>
      <c r="D101" s="49" t="s">
        <v>135</v>
      </c>
      <c r="E101" s="173"/>
      <c r="F101" s="49" t="s">
        <v>110</v>
      </c>
      <c r="G101" s="49">
        <v>10</v>
      </c>
      <c r="H101" s="49" t="s">
        <v>138</v>
      </c>
      <c r="I101" s="49">
        <f t="shared" si="8"/>
        <v>0</v>
      </c>
    </row>
    <row r="102" spans="1:9" outlineLevel="1">
      <c r="A102" s="49" t="s">
        <v>201</v>
      </c>
      <c r="B102" s="49" t="s">
        <v>130</v>
      </c>
      <c r="C102" s="173"/>
      <c r="D102" s="49" t="s">
        <v>127</v>
      </c>
      <c r="E102" s="173"/>
      <c r="F102" s="49" t="s">
        <v>138</v>
      </c>
      <c r="G102" s="49">
        <v>180</v>
      </c>
      <c r="H102" s="49" t="s">
        <v>138</v>
      </c>
      <c r="I102" s="49" t="s">
        <v>138</v>
      </c>
    </row>
    <row r="103" spans="1:9" ht="43.15" customHeight="1" outlineLevel="1">
      <c r="A103" s="49" t="s">
        <v>201</v>
      </c>
      <c r="B103" s="49" t="s">
        <v>130</v>
      </c>
      <c r="C103" s="178" t="s">
        <v>209</v>
      </c>
      <c r="D103" s="115" t="s">
        <v>210</v>
      </c>
      <c r="E103" s="178" t="s">
        <v>211</v>
      </c>
      <c r="F103" s="49" t="s">
        <v>110</v>
      </c>
      <c r="G103" s="49">
        <v>95</v>
      </c>
      <c r="H103" s="49" t="s">
        <v>138</v>
      </c>
      <c r="I103" s="49">
        <f t="shared" ref="I103:I116" si="9">G103*$I$2</f>
        <v>0</v>
      </c>
    </row>
    <row r="104" spans="1:9" outlineLevel="1">
      <c r="A104" s="49" t="s">
        <v>201</v>
      </c>
      <c r="B104" s="49" t="s">
        <v>130</v>
      </c>
      <c r="C104" s="178"/>
      <c r="D104" s="108" t="s">
        <v>111</v>
      </c>
      <c r="E104" s="178"/>
      <c r="F104" s="49" t="s">
        <v>110</v>
      </c>
      <c r="G104" s="49">
        <v>6</v>
      </c>
      <c r="H104" s="49" t="s">
        <v>138</v>
      </c>
      <c r="I104" s="49">
        <f t="shared" si="9"/>
        <v>0</v>
      </c>
    </row>
    <row r="105" spans="1:9" outlineLevel="1">
      <c r="A105" s="49" t="s">
        <v>201</v>
      </c>
      <c r="B105" s="49" t="s">
        <v>130</v>
      </c>
      <c r="C105" s="178"/>
      <c r="D105" s="108" t="s">
        <v>121</v>
      </c>
      <c r="E105" s="178"/>
      <c r="F105" s="49" t="s">
        <v>110</v>
      </c>
      <c r="G105" s="49">
        <v>10</v>
      </c>
      <c r="H105" s="49" t="s">
        <v>138</v>
      </c>
      <c r="I105" s="49">
        <f>G105*$I$2</f>
        <v>0</v>
      </c>
    </row>
    <row r="106" spans="1:9" outlineLevel="1">
      <c r="A106" s="49" t="s">
        <v>201</v>
      </c>
      <c r="B106" s="49" t="s">
        <v>130</v>
      </c>
      <c r="C106" s="178"/>
      <c r="D106" s="108" t="s">
        <v>117</v>
      </c>
      <c r="E106" s="178"/>
      <c r="F106" s="49" t="s">
        <v>110</v>
      </c>
      <c r="G106" s="49">
        <v>100</v>
      </c>
      <c r="H106" s="49" t="s">
        <v>138</v>
      </c>
      <c r="I106" s="49">
        <f t="shared" si="9"/>
        <v>0</v>
      </c>
    </row>
    <row r="107" spans="1:9" s="101" customFormat="1" outlineLevel="1">
      <c r="A107" s="100" t="s">
        <v>201</v>
      </c>
      <c r="B107" s="100" t="s">
        <v>130</v>
      </c>
      <c r="C107" s="179" t="s">
        <v>144</v>
      </c>
      <c r="D107" s="179"/>
      <c r="E107" s="179"/>
      <c r="F107" s="179"/>
      <c r="G107" s="179"/>
      <c r="H107" s="179"/>
      <c r="I107" s="105"/>
    </row>
    <row r="108" spans="1:9" ht="30" outlineLevel="1">
      <c r="A108" s="49" t="s">
        <v>201</v>
      </c>
      <c r="B108" s="49" t="s">
        <v>145</v>
      </c>
      <c r="C108" s="108" t="s">
        <v>146</v>
      </c>
      <c r="D108" s="96" t="s">
        <v>212</v>
      </c>
      <c r="E108" s="96"/>
      <c r="F108" s="49" t="s">
        <v>126</v>
      </c>
      <c r="G108" s="49">
        <v>200</v>
      </c>
      <c r="H108" s="49" t="s">
        <v>138</v>
      </c>
      <c r="I108" s="49">
        <f t="shared" si="9"/>
        <v>0</v>
      </c>
    </row>
    <row r="109" spans="1:9" outlineLevel="1">
      <c r="A109" s="49" t="s">
        <v>201</v>
      </c>
      <c r="B109" s="49" t="s">
        <v>145</v>
      </c>
      <c r="C109" s="108" t="s">
        <v>128</v>
      </c>
      <c r="D109" s="108" t="s">
        <v>128</v>
      </c>
      <c r="E109" s="96"/>
      <c r="F109" s="49" t="s">
        <v>110</v>
      </c>
      <c r="G109" s="49">
        <v>100</v>
      </c>
      <c r="H109" s="49" t="s">
        <v>138</v>
      </c>
      <c r="I109" s="49">
        <f t="shared" si="9"/>
        <v>0</v>
      </c>
    </row>
    <row r="110" spans="1:9" outlineLevel="1">
      <c r="A110" s="49" t="s">
        <v>201</v>
      </c>
      <c r="B110" s="49" t="s">
        <v>145</v>
      </c>
      <c r="C110" s="108" t="s">
        <v>148</v>
      </c>
      <c r="D110" s="108" t="s">
        <v>213</v>
      </c>
      <c r="E110" s="96"/>
      <c r="F110" s="49" t="s">
        <v>110</v>
      </c>
      <c r="G110" s="49">
        <v>40</v>
      </c>
      <c r="H110" s="49">
        <f>G110*$I$8</f>
        <v>1000</v>
      </c>
      <c r="I110" s="49">
        <f t="shared" si="9"/>
        <v>0</v>
      </c>
    </row>
    <row r="111" spans="1:9" s="101" customFormat="1" outlineLevel="1">
      <c r="A111" s="100" t="s">
        <v>201</v>
      </c>
      <c r="B111" s="100" t="s">
        <v>145</v>
      </c>
      <c r="C111" s="179" t="s">
        <v>150</v>
      </c>
      <c r="D111" s="179"/>
      <c r="E111" s="179"/>
      <c r="F111" s="179"/>
      <c r="G111" s="179"/>
      <c r="H111" s="179"/>
      <c r="I111" s="105"/>
    </row>
    <row r="112" spans="1:9" outlineLevel="1">
      <c r="A112" s="49" t="s">
        <v>201</v>
      </c>
      <c r="B112" s="49" t="s">
        <v>151</v>
      </c>
      <c r="C112" s="184" t="s">
        <v>214</v>
      </c>
      <c r="D112" s="108" t="s">
        <v>140</v>
      </c>
      <c r="E112" s="184"/>
      <c r="F112" s="49" t="s">
        <v>110</v>
      </c>
      <c r="G112" s="49">
        <v>90</v>
      </c>
      <c r="H112" s="49">
        <f>G112*$I$8</f>
        <v>2250</v>
      </c>
      <c r="I112" s="49">
        <f t="shared" si="9"/>
        <v>0</v>
      </c>
    </row>
    <row r="113" spans="1:9" ht="30" outlineLevel="1">
      <c r="A113" s="49" t="s">
        <v>201</v>
      </c>
      <c r="B113" s="49" t="s">
        <v>151</v>
      </c>
      <c r="C113" s="185"/>
      <c r="D113" s="108" t="s">
        <v>215</v>
      </c>
      <c r="E113" s="185"/>
      <c r="F113" s="49" t="s">
        <v>110</v>
      </c>
      <c r="G113" s="49">
        <v>150</v>
      </c>
      <c r="H113" s="49">
        <f>G113*$I$8</f>
        <v>3750</v>
      </c>
      <c r="I113" s="49">
        <f t="shared" si="9"/>
        <v>0</v>
      </c>
    </row>
    <row r="114" spans="1:9" ht="14.45" customHeight="1" outlineLevel="1">
      <c r="A114" s="49" t="s">
        <v>201</v>
      </c>
      <c r="B114" s="49" t="s">
        <v>151</v>
      </c>
      <c r="C114" s="173" t="s">
        <v>216</v>
      </c>
      <c r="D114" s="111" t="s">
        <v>217</v>
      </c>
      <c r="E114" s="173" t="s">
        <v>218</v>
      </c>
      <c r="F114" s="49" t="s">
        <v>110</v>
      </c>
      <c r="G114" s="50">
        <v>40</v>
      </c>
      <c r="H114" s="49">
        <f>G114*$I$8</f>
        <v>1000</v>
      </c>
      <c r="I114" s="49">
        <f t="shared" si="9"/>
        <v>0</v>
      </c>
    </row>
    <row r="115" spans="1:9" outlineLevel="1">
      <c r="A115" s="49" t="s">
        <v>201</v>
      </c>
      <c r="B115" s="49" t="s">
        <v>151</v>
      </c>
      <c r="C115" s="173"/>
      <c r="D115" s="108" t="s">
        <v>111</v>
      </c>
      <c r="E115" s="173"/>
      <c r="F115" s="49" t="s">
        <v>110</v>
      </c>
      <c r="G115" s="50">
        <v>5</v>
      </c>
      <c r="H115" s="49">
        <f>G115*$I$8</f>
        <v>125</v>
      </c>
      <c r="I115" s="49">
        <f t="shared" si="9"/>
        <v>0</v>
      </c>
    </row>
    <row r="116" spans="1:9" outlineLevel="1">
      <c r="A116" s="49" t="s">
        <v>201</v>
      </c>
      <c r="B116" s="49" t="s">
        <v>151</v>
      </c>
      <c r="C116" s="108" t="s">
        <v>159</v>
      </c>
      <c r="D116" s="108" t="s">
        <v>180</v>
      </c>
      <c r="E116" s="96" t="s">
        <v>219</v>
      </c>
      <c r="F116" s="49" t="s">
        <v>126</v>
      </c>
      <c r="G116" s="50">
        <v>200</v>
      </c>
      <c r="H116" s="49">
        <f>G116*$I$8</f>
        <v>5000</v>
      </c>
      <c r="I116" s="49">
        <f t="shared" si="9"/>
        <v>0</v>
      </c>
    </row>
    <row r="117" spans="1:9" s="101" customFormat="1" outlineLevel="1">
      <c r="A117" s="100" t="s">
        <v>201</v>
      </c>
      <c r="B117" s="100" t="s">
        <v>151</v>
      </c>
      <c r="C117" s="179" t="s">
        <v>161</v>
      </c>
      <c r="D117" s="179"/>
      <c r="E117" s="179"/>
      <c r="F117" s="179"/>
      <c r="G117" s="179"/>
      <c r="H117" s="179"/>
      <c r="I117" s="105"/>
    </row>
    <row r="118" spans="1:9" ht="14.65" customHeight="1" outlineLevel="1">
      <c r="A118" s="49" t="s">
        <v>201</v>
      </c>
      <c r="B118" s="120" t="s">
        <v>162</v>
      </c>
      <c r="C118" s="122" t="s">
        <v>220</v>
      </c>
      <c r="D118" s="107" t="s">
        <v>164</v>
      </c>
      <c r="E118" s="99" t="s">
        <v>138</v>
      </c>
      <c r="F118" s="46" t="s">
        <v>126</v>
      </c>
      <c r="G118" s="48">
        <v>1500</v>
      </c>
      <c r="H118" s="49">
        <f>G118*$I$8</f>
        <v>37500</v>
      </c>
      <c r="I118" s="104"/>
    </row>
    <row r="119" spans="1:9" ht="15.75" outlineLevel="1">
      <c r="A119" s="49" t="s">
        <v>201</v>
      </c>
      <c r="B119" s="48" t="s">
        <v>165</v>
      </c>
      <c r="C119" s="46"/>
      <c r="D119" s="113" t="s">
        <v>138</v>
      </c>
      <c r="E119" s="114" t="s">
        <v>166</v>
      </c>
      <c r="F119" s="46" t="s">
        <v>138</v>
      </c>
      <c r="G119" s="48">
        <v>72</v>
      </c>
      <c r="H119" s="49" t="s">
        <v>138</v>
      </c>
      <c r="I119" s="49" t="s">
        <v>138</v>
      </c>
    </row>
    <row r="120" spans="1:9" ht="15.75" outlineLevel="1">
      <c r="A120" s="49" t="s">
        <v>201</v>
      </c>
      <c r="B120" s="48" t="s">
        <v>165</v>
      </c>
      <c r="C120" s="46"/>
      <c r="D120" s="113" t="s">
        <v>138</v>
      </c>
      <c r="E120" s="114" t="s">
        <v>167</v>
      </c>
      <c r="F120" s="46" t="s">
        <v>138</v>
      </c>
      <c r="G120" s="48">
        <v>51</v>
      </c>
      <c r="H120" s="49" t="s">
        <v>138</v>
      </c>
      <c r="I120" s="49" t="s">
        <v>138</v>
      </c>
    </row>
    <row r="121" spans="1:9" ht="15.75" outlineLevel="1">
      <c r="A121" s="49" t="s">
        <v>201</v>
      </c>
      <c r="B121" s="48" t="s">
        <v>165</v>
      </c>
      <c r="C121" s="46"/>
      <c r="D121" s="113" t="s">
        <v>138</v>
      </c>
      <c r="E121" s="114" t="s">
        <v>168</v>
      </c>
      <c r="F121" s="46" t="s">
        <v>138</v>
      </c>
      <c r="G121" s="48">
        <v>210</v>
      </c>
      <c r="H121" s="49" t="s">
        <v>138</v>
      </c>
      <c r="I121" s="49" t="s">
        <v>138</v>
      </c>
    </row>
    <row r="122" spans="1:9" ht="15.75" outlineLevel="1">
      <c r="A122" s="49" t="s">
        <v>201</v>
      </c>
      <c r="B122" s="48" t="s">
        <v>165</v>
      </c>
      <c r="C122" s="46"/>
      <c r="D122" s="113" t="s">
        <v>138</v>
      </c>
      <c r="E122" s="114" t="s">
        <v>169</v>
      </c>
      <c r="F122" s="46" t="s">
        <v>138</v>
      </c>
      <c r="G122" s="48">
        <v>1740</v>
      </c>
      <c r="H122" s="49" t="s">
        <v>138</v>
      </c>
      <c r="I122" s="49" t="s">
        <v>138</v>
      </c>
    </row>
    <row r="123" spans="1:9" s="103" customFormat="1" ht="15.75">
      <c r="A123" s="102" t="s">
        <v>201</v>
      </c>
      <c r="B123" s="100" t="s">
        <v>165</v>
      </c>
      <c r="C123" s="123" t="s">
        <v>220</v>
      </c>
      <c r="D123" s="172" t="s">
        <v>170</v>
      </c>
      <c r="E123" s="172"/>
      <c r="F123" s="172"/>
      <c r="G123" s="172"/>
      <c r="H123" s="172"/>
      <c r="I123" s="106"/>
    </row>
    <row r="124" spans="1:9" outlineLevel="1">
      <c r="A124" s="49" t="s">
        <v>221</v>
      </c>
      <c r="B124" s="49" t="s">
        <v>106</v>
      </c>
      <c r="C124" s="173" t="s">
        <v>222</v>
      </c>
      <c r="D124" s="115" t="s">
        <v>223</v>
      </c>
      <c r="E124" s="173"/>
      <c r="F124" s="49" t="s">
        <v>110</v>
      </c>
      <c r="G124" s="49">
        <v>45</v>
      </c>
      <c r="H124" s="49">
        <f t="shared" ref="H124:H130" si="10">G124*$I$8</f>
        <v>1125</v>
      </c>
      <c r="I124" s="49">
        <f>G124*$I$2</f>
        <v>0</v>
      </c>
    </row>
    <row r="125" spans="1:9" outlineLevel="1">
      <c r="A125" s="49" t="s">
        <v>221</v>
      </c>
      <c r="B125" s="49" t="s">
        <v>106</v>
      </c>
      <c r="C125" s="173"/>
      <c r="D125" s="108" t="s">
        <v>125</v>
      </c>
      <c r="E125" s="173"/>
      <c r="F125" s="49" t="s">
        <v>126</v>
      </c>
      <c r="G125" s="49">
        <v>150</v>
      </c>
      <c r="H125" s="49">
        <f t="shared" si="10"/>
        <v>3750</v>
      </c>
      <c r="I125" s="49">
        <f t="shared" ref="I125:I136" si="11">G125*$I$2</f>
        <v>0</v>
      </c>
    </row>
    <row r="126" spans="1:9" outlineLevel="1">
      <c r="A126" s="49" t="s">
        <v>221</v>
      </c>
      <c r="B126" s="49" t="s">
        <v>106</v>
      </c>
      <c r="C126" s="173" t="s">
        <v>204</v>
      </c>
      <c r="D126" s="108" t="s">
        <v>158</v>
      </c>
      <c r="E126" s="173"/>
      <c r="F126" s="49" t="s">
        <v>110</v>
      </c>
      <c r="G126" s="49">
        <v>40</v>
      </c>
      <c r="H126" s="49">
        <f t="shared" si="10"/>
        <v>1000</v>
      </c>
      <c r="I126" s="49">
        <f t="shared" si="11"/>
        <v>0</v>
      </c>
    </row>
    <row r="127" spans="1:9" outlineLevel="1">
      <c r="A127" s="49" t="s">
        <v>221</v>
      </c>
      <c r="B127" s="49" t="s">
        <v>106</v>
      </c>
      <c r="C127" s="173"/>
      <c r="D127" s="108" t="s">
        <v>111</v>
      </c>
      <c r="E127" s="173"/>
      <c r="F127" s="49" t="s">
        <v>110</v>
      </c>
      <c r="G127" s="49">
        <v>5</v>
      </c>
      <c r="H127" s="49">
        <f t="shared" si="10"/>
        <v>125</v>
      </c>
      <c r="I127" s="49">
        <f t="shared" si="11"/>
        <v>0</v>
      </c>
    </row>
    <row r="128" spans="1:9" outlineLevel="1">
      <c r="A128" s="49" t="s">
        <v>221</v>
      </c>
      <c r="B128" s="49" t="s">
        <v>106</v>
      </c>
      <c r="C128" s="173"/>
      <c r="D128" s="108" t="s">
        <v>121</v>
      </c>
      <c r="E128" s="173"/>
      <c r="F128" s="49" t="s">
        <v>110</v>
      </c>
      <c r="G128" s="49">
        <v>10</v>
      </c>
      <c r="H128" s="49">
        <f t="shared" si="10"/>
        <v>250</v>
      </c>
      <c r="I128" s="49">
        <f>G128*$I$2</f>
        <v>0</v>
      </c>
    </row>
    <row r="129" spans="1:9" ht="30" outlineLevel="1">
      <c r="A129" s="49" t="s">
        <v>221</v>
      </c>
      <c r="B129" s="49" t="s">
        <v>106</v>
      </c>
      <c r="C129" s="96" t="s">
        <v>178</v>
      </c>
      <c r="D129" s="108" t="s">
        <v>206</v>
      </c>
      <c r="E129" s="96" t="s">
        <v>224</v>
      </c>
      <c r="F129" s="49" t="s">
        <v>110</v>
      </c>
      <c r="G129" s="49">
        <v>100</v>
      </c>
      <c r="H129" s="49">
        <f t="shared" si="10"/>
        <v>2500</v>
      </c>
      <c r="I129" s="49">
        <f t="shared" si="11"/>
        <v>0</v>
      </c>
    </row>
    <row r="130" spans="1:9" outlineLevel="1">
      <c r="A130" s="49" t="s">
        <v>221</v>
      </c>
      <c r="B130" s="49" t="s">
        <v>106</v>
      </c>
      <c r="C130" s="108" t="s">
        <v>159</v>
      </c>
      <c r="D130" s="51" t="s">
        <v>225</v>
      </c>
      <c r="E130" s="96" t="s">
        <v>219</v>
      </c>
      <c r="F130" s="49" t="s">
        <v>126</v>
      </c>
      <c r="G130" s="49">
        <v>200</v>
      </c>
      <c r="H130" s="49">
        <f t="shared" si="10"/>
        <v>5000</v>
      </c>
      <c r="I130" s="49">
        <f t="shared" si="11"/>
        <v>0</v>
      </c>
    </row>
    <row r="131" spans="1:9" s="101" customFormat="1" outlineLevel="1">
      <c r="A131" s="100" t="s">
        <v>221</v>
      </c>
      <c r="B131" s="100" t="s">
        <v>106</v>
      </c>
      <c r="C131" s="179" t="s">
        <v>129</v>
      </c>
      <c r="D131" s="179"/>
      <c r="E131" s="179"/>
      <c r="F131" s="179"/>
      <c r="G131" s="179"/>
      <c r="H131" s="179"/>
      <c r="I131" s="105"/>
    </row>
    <row r="132" spans="1:9" ht="14.45" customHeight="1" outlineLevel="1">
      <c r="A132" s="49" t="s">
        <v>221</v>
      </c>
      <c r="B132" s="49" t="s">
        <v>130</v>
      </c>
      <c r="C132" s="173" t="s">
        <v>226</v>
      </c>
      <c r="D132" s="49" t="s">
        <v>117</v>
      </c>
      <c r="E132" s="173" t="s">
        <v>227</v>
      </c>
      <c r="F132" s="49" t="s">
        <v>110</v>
      </c>
      <c r="G132" s="49">
        <v>25</v>
      </c>
      <c r="H132" s="49">
        <f>G132*$I$8</f>
        <v>625</v>
      </c>
      <c r="I132" s="49">
        <f t="shared" si="11"/>
        <v>0</v>
      </c>
    </row>
    <row r="133" spans="1:9" outlineLevel="1">
      <c r="A133" s="49" t="s">
        <v>221</v>
      </c>
      <c r="B133" s="49" t="s">
        <v>130</v>
      </c>
      <c r="C133" s="173"/>
      <c r="D133" s="49" t="s">
        <v>134</v>
      </c>
      <c r="E133" s="173"/>
      <c r="F133" s="49" t="s">
        <v>110</v>
      </c>
      <c r="G133" s="52">
        <v>50</v>
      </c>
      <c r="H133" s="49">
        <f>G133*$I$8</f>
        <v>1250</v>
      </c>
      <c r="I133" s="49">
        <f t="shared" si="11"/>
        <v>0</v>
      </c>
    </row>
    <row r="134" spans="1:9" outlineLevel="1">
      <c r="A134" s="49" t="s">
        <v>221</v>
      </c>
      <c r="B134" s="49" t="s">
        <v>130</v>
      </c>
      <c r="C134" s="173"/>
      <c r="D134" s="49" t="s">
        <v>228</v>
      </c>
      <c r="E134" s="173"/>
      <c r="F134" s="49"/>
      <c r="G134" s="52">
        <v>35</v>
      </c>
      <c r="H134" s="49">
        <f>G134*$I$8</f>
        <v>875</v>
      </c>
      <c r="I134" s="49">
        <f t="shared" si="11"/>
        <v>0</v>
      </c>
    </row>
    <row r="135" spans="1:9" outlineLevel="1">
      <c r="A135" s="49" t="s">
        <v>221</v>
      </c>
      <c r="B135" s="49" t="s">
        <v>130</v>
      </c>
      <c r="C135" s="173"/>
      <c r="D135" s="49" t="s">
        <v>229</v>
      </c>
      <c r="E135" s="173"/>
      <c r="F135" s="49" t="s">
        <v>110</v>
      </c>
      <c r="G135" s="49">
        <v>5</v>
      </c>
      <c r="H135" s="49">
        <f>G135*$I$8</f>
        <v>125</v>
      </c>
      <c r="I135" s="49">
        <f t="shared" si="11"/>
        <v>0</v>
      </c>
    </row>
    <row r="136" spans="1:9" outlineLevel="1">
      <c r="A136" s="49" t="s">
        <v>221</v>
      </c>
      <c r="B136" s="49" t="s">
        <v>130</v>
      </c>
      <c r="C136" s="173"/>
      <c r="D136" s="49" t="s">
        <v>230</v>
      </c>
      <c r="E136" s="173"/>
      <c r="F136" s="49" t="s">
        <v>110</v>
      </c>
      <c r="G136" s="49">
        <v>25</v>
      </c>
      <c r="H136" s="49">
        <f>G136*$I$8</f>
        <v>625</v>
      </c>
      <c r="I136" s="49">
        <f t="shared" si="11"/>
        <v>0</v>
      </c>
    </row>
    <row r="137" spans="1:9" outlineLevel="1">
      <c r="A137" s="49" t="s">
        <v>221</v>
      </c>
      <c r="B137" s="49" t="s">
        <v>130</v>
      </c>
      <c r="C137" s="173"/>
      <c r="D137" s="49" t="s">
        <v>137</v>
      </c>
      <c r="E137" s="173"/>
      <c r="F137" s="49" t="s">
        <v>138</v>
      </c>
      <c r="G137" s="49" t="s">
        <v>138</v>
      </c>
      <c r="H137" s="49" t="s">
        <v>138</v>
      </c>
      <c r="I137" s="49"/>
    </row>
    <row r="138" spans="1:9" outlineLevel="1">
      <c r="A138" s="49" t="s">
        <v>221</v>
      </c>
      <c r="B138" s="49" t="s">
        <v>130</v>
      </c>
      <c r="C138" s="173"/>
      <c r="D138" s="49" t="s">
        <v>127</v>
      </c>
      <c r="E138" s="173"/>
      <c r="F138" s="49" t="s">
        <v>126</v>
      </c>
      <c r="G138" s="49">
        <v>180</v>
      </c>
      <c r="H138" s="49">
        <f>G138*$I$8</f>
        <v>4500</v>
      </c>
      <c r="I138" s="49">
        <f t="shared" ref="I138:I147" si="12">G138*$I$2</f>
        <v>0</v>
      </c>
    </row>
    <row r="139" spans="1:9" outlineLevel="1">
      <c r="A139" s="49" t="s">
        <v>221</v>
      </c>
      <c r="B139" s="49" t="s">
        <v>130</v>
      </c>
      <c r="C139" s="173" t="s">
        <v>231</v>
      </c>
      <c r="D139" s="115" t="s">
        <v>217</v>
      </c>
      <c r="E139" s="173" t="s">
        <v>232</v>
      </c>
      <c r="F139" s="49" t="s">
        <v>110</v>
      </c>
      <c r="G139" s="49">
        <v>75</v>
      </c>
      <c r="H139" s="49">
        <f>G139*$I$8</f>
        <v>1875</v>
      </c>
      <c r="I139" s="49">
        <f t="shared" si="12"/>
        <v>0</v>
      </c>
    </row>
    <row r="140" spans="1:9" outlineLevel="1">
      <c r="A140" s="49" t="s">
        <v>221</v>
      </c>
      <c r="B140" s="49" t="s">
        <v>130</v>
      </c>
      <c r="C140" s="173"/>
      <c r="D140" s="108" t="s">
        <v>117</v>
      </c>
      <c r="E140" s="173"/>
      <c r="F140" s="49" t="s">
        <v>110</v>
      </c>
      <c r="G140" s="49">
        <v>100</v>
      </c>
      <c r="H140" s="49">
        <f>G140*$I$8</f>
        <v>2500</v>
      </c>
      <c r="I140" s="49">
        <f t="shared" si="12"/>
        <v>0</v>
      </c>
    </row>
    <row r="141" spans="1:9" ht="33.75" outlineLevel="1">
      <c r="A141" s="49" t="s">
        <v>221</v>
      </c>
      <c r="B141" s="49" t="s">
        <v>130</v>
      </c>
      <c r="C141" s="112" t="s">
        <v>233</v>
      </c>
      <c r="D141" s="108" t="s">
        <v>234</v>
      </c>
      <c r="E141" s="112" t="s">
        <v>235</v>
      </c>
      <c r="F141" s="49" t="s">
        <v>110</v>
      </c>
      <c r="G141" s="49">
        <v>100</v>
      </c>
      <c r="H141" s="49">
        <f>G141*$I$8</f>
        <v>2500</v>
      </c>
      <c r="I141" s="49">
        <f t="shared" si="12"/>
        <v>0</v>
      </c>
    </row>
    <row r="142" spans="1:9" s="101" customFormat="1" outlineLevel="1">
      <c r="A142" s="100" t="s">
        <v>221</v>
      </c>
      <c r="B142" s="100" t="s">
        <v>130</v>
      </c>
      <c r="C142" s="179" t="s">
        <v>144</v>
      </c>
      <c r="D142" s="179"/>
      <c r="E142" s="179"/>
      <c r="F142" s="179"/>
      <c r="G142" s="179"/>
      <c r="H142" s="179"/>
      <c r="I142" s="105"/>
    </row>
    <row r="143" spans="1:9" ht="30" outlineLevel="1">
      <c r="A143" s="49" t="s">
        <v>221</v>
      </c>
      <c r="B143" s="49" t="s">
        <v>145</v>
      </c>
      <c r="C143" s="108" t="s">
        <v>146</v>
      </c>
      <c r="D143" s="108" t="s">
        <v>236</v>
      </c>
      <c r="E143" s="96" t="s">
        <v>237</v>
      </c>
      <c r="F143" s="49" t="s">
        <v>126</v>
      </c>
      <c r="G143" s="49">
        <v>200</v>
      </c>
      <c r="H143" s="49">
        <f>G143*$I$8</f>
        <v>5000</v>
      </c>
      <c r="I143" s="49">
        <f t="shared" si="12"/>
        <v>0</v>
      </c>
    </row>
    <row r="144" spans="1:9" ht="30" outlineLevel="1">
      <c r="A144" s="49" t="s">
        <v>221</v>
      </c>
      <c r="B144" s="49" t="s">
        <v>145</v>
      </c>
      <c r="C144" s="108" t="s">
        <v>178</v>
      </c>
      <c r="D144" s="108" t="s">
        <v>206</v>
      </c>
      <c r="E144" s="96" t="s">
        <v>238</v>
      </c>
      <c r="F144" s="49" t="s">
        <v>110</v>
      </c>
      <c r="G144" s="49">
        <v>100</v>
      </c>
      <c r="H144" s="49">
        <f>G144*$I$8</f>
        <v>2500</v>
      </c>
      <c r="I144" s="49">
        <f t="shared" si="12"/>
        <v>0</v>
      </c>
    </row>
    <row r="145" spans="1:10" outlineLevel="1">
      <c r="A145" s="49" t="s">
        <v>221</v>
      </c>
      <c r="B145" s="49" t="s">
        <v>145</v>
      </c>
      <c r="C145" s="108" t="s">
        <v>148</v>
      </c>
      <c r="D145" s="108" t="s">
        <v>213</v>
      </c>
      <c r="E145" s="96"/>
      <c r="F145" s="49" t="s">
        <v>110</v>
      </c>
      <c r="G145" s="49">
        <v>40</v>
      </c>
      <c r="H145" s="49">
        <f>G145*$I$8</f>
        <v>1000</v>
      </c>
      <c r="I145" s="49">
        <f t="shared" si="12"/>
        <v>0</v>
      </c>
    </row>
    <row r="146" spans="1:10" s="101" customFormat="1" outlineLevel="1">
      <c r="A146" s="100" t="s">
        <v>221</v>
      </c>
      <c r="B146" s="100" t="s">
        <v>145</v>
      </c>
      <c r="C146" s="179" t="s">
        <v>150</v>
      </c>
      <c r="D146" s="179"/>
      <c r="E146" s="179"/>
      <c r="F146" s="179"/>
      <c r="G146" s="179"/>
      <c r="H146" s="179"/>
      <c r="I146" s="105"/>
    </row>
    <row r="147" spans="1:10" ht="14.45" customHeight="1" outlineLevel="1">
      <c r="A147" s="49" t="s">
        <v>221</v>
      </c>
      <c r="B147" s="49" t="s">
        <v>151</v>
      </c>
      <c r="C147" s="173" t="s">
        <v>239</v>
      </c>
      <c r="D147" s="108" t="s">
        <v>240</v>
      </c>
      <c r="E147" s="173"/>
      <c r="F147" s="49" t="s">
        <v>110</v>
      </c>
      <c r="G147" s="49">
        <v>175</v>
      </c>
      <c r="H147" s="49">
        <f>G147*$I$8</f>
        <v>4375</v>
      </c>
      <c r="I147" s="49">
        <f t="shared" si="12"/>
        <v>0</v>
      </c>
    </row>
    <row r="148" spans="1:10" outlineLevel="1">
      <c r="A148" s="49" t="s">
        <v>221</v>
      </c>
      <c r="B148" s="49" t="s">
        <v>151</v>
      </c>
      <c r="C148" s="173"/>
      <c r="D148" s="108" t="s">
        <v>117</v>
      </c>
      <c r="E148" s="173"/>
      <c r="F148" s="49" t="s">
        <v>110</v>
      </c>
      <c r="G148" s="49">
        <v>150</v>
      </c>
      <c r="H148" s="49">
        <f>G148*$I$8</f>
        <v>3750</v>
      </c>
      <c r="I148" s="49" t="s">
        <v>138</v>
      </c>
    </row>
    <row r="149" spans="1:10" outlineLevel="1">
      <c r="A149" s="49" t="s">
        <v>221</v>
      </c>
      <c r="B149" s="49" t="s">
        <v>151</v>
      </c>
      <c r="C149" s="96" t="s">
        <v>241</v>
      </c>
      <c r="D149" s="108" t="s">
        <v>241</v>
      </c>
      <c r="E149" s="96"/>
      <c r="F149" s="49" t="s">
        <v>110</v>
      </c>
      <c r="G149" s="49">
        <v>30</v>
      </c>
      <c r="H149" s="49">
        <f>G149*$I$8</f>
        <v>750</v>
      </c>
      <c r="I149" s="49" t="s">
        <v>138</v>
      </c>
    </row>
    <row r="150" spans="1:10" ht="30" outlineLevel="1">
      <c r="A150" s="49" t="s">
        <v>221</v>
      </c>
      <c r="B150" s="49" t="s">
        <v>151</v>
      </c>
      <c r="C150" s="108" t="s">
        <v>159</v>
      </c>
      <c r="D150" s="111" t="s">
        <v>160</v>
      </c>
      <c r="E150" s="96" t="s">
        <v>219</v>
      </c>
      <c r="F150" s="49" t="s">
        <v>126</v>
      </c>
      <c r="G150" s="50">
        <v>200</v>
      </c>
      <c r="H150" s="49">
        <f>G150*$I$8</f>
        <v>5000</v>
      </c>
      <c r="I150" s="49" t="s">
        <v>138</v>
      </c>
    </row>
    <row r="151" spans="1:10" s="101" customFormat="1" outlineLevel="1">
      <c r="A151" s="100" t="s">
        <v>221</v>
      </c>
      <c r="B151" s="100" t="s">
        <v>151</v>
      </c>
      <c r="C151" s="179" t="s">
        <v>161</v>
      </c>
      <c r="D151" s="179"/>
      <c r="E151" s="179"/>
      <c r="F151" s="179"/>
      <c r="G151" s="179"/>
      <c r="H151" s="179"/>
      <c r="I151" s="105"/>
    </row>
    <row r="152" spans="1:10" ht="14.65" customHeight="1" outlineLevel="1">
      <c r="A152" s="49" t="s">
        <v>221</v>
      </c>
      <c r="B152" s="120" t="s">
        <v>162</v>
      </c>
      <c r="C152" s="122" t="s">
        <v>242</v>
      </c>
      <c r="D152" s="107" t="s">
        <v>164</v>
      </c>
      <c r="E152" s="99" t="s">
        <v>138</v>
      </c>
      <c r="F152" s="46" t="s">
        <v>126</v>
      </c>
      <c r="G152" s="48">
        <v>1500</v>
      </c>
      <c r="H152" s="49">
        <f>G152*$I$8</f>
        <v>37500</v>
      </c>
      <c r="I152" s="104"/>
    </row>
    <row r="153" spans="1:10" ht="15.75" outlineLevel="1">
      <c r="A153" s="49" t="s">
        <v>221</v>
      </c>
      <c r="B153" s="48" t="s">
        <v>165</v>
      </c>
      <c r="C153" s="46"/>
      <c r="D153" s="113" t="s">
        <v>138</v>
      </c>
      <c r="E153" s="114" t="s">
        <v>166</v>
      </c>
      <c r="F153" s="46" t="s">
        <v>138</v>
      </c>
      <c r="G153" s="48">
        <v>68</v>
      </c>
      <c r="H153" s="49" t="s">
        <v>138</v>
      </c>
      <c r="I153" s="49" t="s">
        <v>138</v>
      </c>
    </row>
    <row r="154" spans="1:10" ht="15.75" outlineLevel="1">
      <c r="A154" s="49" t="s">
        <v>221</v>
      </c>
      <c r="B154" s="48" t="s">
        <v>165</v>
      </c>
      <c r="C154" s="46"/>
      <c r="D154" s="113" t="s">
        <v>138</v>
      </c>
      <c r="E154" s="114" t="s">
        <v>167</v>
      </c>
      <c r="F154" s="46" t="s">
        <v>138</v>
      </c>
      <c r="G154" s="48">
        <v>60</v>
      </c>
      <c r="H154" s="49" t="s">
        <v>138</v>
      </c>
      <c r="I154" s="49" t="s">
        <v>138</v>
      </c>
    </row>
    <row r="155" spans="1:10" ht="15.75" outlineLevel="1">
      <c r="A155" s="49" t="s">
        <v>221</v>
      </c>
      <c r="B155" s="48" t="s">
        <v>165</v>
      </c>
      <c r="C155" s="46"/>
      <c r="D155" s="113" t="s">
        <v>138</v>
      </c>
      <c r="E155" s="114" t="s">
        <v>168</v>
      </c>
      <c r="F155" s="46" t="s">
        <v>138</v>
      </c>
      <c r="G155" s="48">
        <v>259</v>
      </c>
      <c r="H155" s="49" t="s">
        <v>138</v>
      </c>
      <c r="I155" s="49" t="s">
        <v>138</v>
      </c>
    </row>
    <row r="156" spans="1:10" ht="15.75" outlineLevel="1">
      <c r="A156" s="53" t="s">
        <v>221</v>
      </c>
      <c r="B156" s="53" t="s">
        <v>165</v>
      </c>
      <c r="C156" s="54"/>
      <c r="D156" s="116" t="s">
        <v>138</v>
      </c>
      <c r="E156" s="117" t="s">
        <v>169</v>
      </c>
      <c r="F156" s="54" t="s">
        <v>138</v>
      </c>
      <c r="G156" s="48">
        <v>1850</v>
      </c>
      <c r="H156" s="49" t="s">
        <v>138</v>
      </c>
      <c r="I156" s="53" t="s">
        <v>138</v>
      </c>
      <c r="J156">
        <f ca="1">J156</f>
        <v>0</v>
      </c>
    </row>
    <row r="157" spans="1:10" s="103" customFormat="1" ht="15.75">
      <c r="A157" s="102" t="s">
        <v>221</v>
      </c>
      <c r="B157" s="100" t="s">
        <v>165</v>
      </c>
      <c r="C157" s="123" t="s">
        <v>242</v>
      </c>
      <c r="D157" s="172" t="s">
        <v>170</v>
      </c>
      <c r="E157" s="172"/>
      <c r="F157" s="172"/>
      <c r="G157" s="172"/>
      <c r="H157" s="172"/>
      <c r="I157" s="106"/>
    </row>
    <row r="158" spans="1:10" ht="14.45" customHeight="1" outlineLevel="1">
      <c r="A158" s="49" t="s">
        <v>243</v>
      </c>
      <c r="B158" s="49" t="s">
        <v>106</v>
      </c>
      <c r="C158" s="173" t="s">
        <v>244</v>
      </c>
      <c r="D158" s="108" t="s">
        <v>113</v>
      </c>
      <c r="E158" s="173" t="s">
        <v>245</v>
      </c>
      <c r="F158" s="49" t="s">
        <v>115</v>
      </c>
      <c r="G158" s="49">
        <v>2</v>
      </c>
      <c r="H158" s="49" t="s">
        <v>138</v>
      </c>
      <c r="I158" s="49">
        <f t="shared" ref="I158:I161" si="13">G158*$I$2</f>
        <v>0</v>
      </c>
    </row>
    <row r="159" spans="1:10" ht="45" outlineLevel="1">
      <c r="A159" s="49" t="s">
        <v>243</v>
      </c>
      <c r="B159" s="49" t="s">
        <v>106</v>
      </c>
      <c r="C159" s="173"/>
      <c r="D159" s="108" t="s">
        <v>108</v>
      </c>
      <c r="E159" s="173"/>
      <c r="F159" s="49" t="s">
        <v>110</v>
      </c>
      <c r="G159" s="49">
        <v>45</v>
      </c>
      <c r="H159" s="49">
        <f t="shared" ref="H159:H166" si="14">G159*$I$8</f>
        <v>1125</v>
      </c>
      <c r="I159" s="49">
        <f t="shared" si="13"/>
        <v>0</v>
      </c>
    </row>
    <row r="160" spans="1:10" outlineLevel="1">
      <c r="A160" s="49" t="s">
        <v>243</v>
      </c>
      <c r="B160" s="49" t="s">
        <v>106</v>
      </c>
      <c r="C160" s="173"/>
      <c r="D160" s="108" t="s">
        <v>246</v>
      </c>
      <c r="E160" s="173"/>
      <c r="F160" s="49" t="s">
        <v>110</v>
      </c>
      <c r="G160" s="49">
        <v>30</v>
      </c>
      <c r="H160" s="49">
        <f t="shared" si="14"/>
        <v>750</v>
      </c>
      <c r="I160" s="49">
        <f t="shared" si="13"/>
        <v>0</v>
      </c>
    </row>
    <row r="161" spans="1:9" ht="28.9" customHeight="1" outlineLevel="1">
      <c r="A161" s="49" t="s">
        <v>243</v>
      </c>
      <c r="B161" s="49" t="s">
        <v>106</v>
      </c>
      <c r="C161" s="176" t="s">
        <v>205</v>
      </c>
      <c r="D161" s="108" t="s">
        <v>117</v>
      </c>
      <c r="E161" s="174" t="s">
        <v>247</v>
      </c>
      <c r="F161" s="49" t="s">
        <v>110</v>
      </c>
      <c r="G161" s="49">
        <v>100</v>
      </c>
      <c r="H161" s="49">
        <f t="shared" si="14"/>
        <v>2500</v>
      </c>
      <c r="I161" s="49">
        <f t="shared" si="13"/>
        <v>0</v>
      </c>
    </row>
    <row r="162" spans="1:9" outlineLevel="1">
      <c r="A162" s="49" t="s">
        <v>243</v>
      </c>
      <c r="B162" s="49" t="s">
        <v>106</v>
      </c>
      <c r="C162" s="177"/>
      <c r="D162" s="108" t="s">
        <v>119</v>
      </c>
      <c r="E162" s="175"/>
      <c r="F162" s="49" t="s">
        <v>120</v>
      </c>
      <c r="G162" s="49">
        <v>2</v>
      </c>
      <c r="H162" s="49">
        <f t="shared" si="14"/>
        <v>50</v>
      </c>
      <c r="I162" s="49">
        <f>G162*5*$I$2</f>
        <v>0</v>
      </c>
    </row>
    <row r="163" spans="1:9" ht="22.5" outlineLevel="1">
      <c r="A163" s="49" t="s">
        <v>243</v>
      </c>
      <c r="B163" s="49" t="s">
        <v>106</v>
      </c>
      <c r="C163" s="108" t="s">
        <v>128</v>
      </c>
      <c r="D163" s="108" t="s">
        <v>128</v>
      </c>
      <c r="E163" s="96" t="s">
        <v>248</v>
      </c>
      <c r="F163" s="49" t="s">
        <v>110</v>
      </c>
      <c r="G163" s="49">
        <v>150</v>
      </c>
      <c r="H163" s="49">
        <f t="shared" si="14"/>
        <v>3750</v>
      </c>
      <c r="I163" s="49">
        <f>G163*$I$2</f>
        <v>0</v>
      </c>
    </row>
    <row r="164" spans="1:9" ht="14.45" customHeight="1" outlineLevel="1">
      <c r="A164" s="49" t="s">
        <v>243</v>
      </c>
      <c r="B164" s="49" t="s">
        <v>106</v>
      </c>
      <c r="C164" s="173" t="s">
        <v>193</v>
      </c>
      <c r="D164" s="108" t="s">
        <v>194</v>
      </c>
      <c r="E164" s="173" t="s">
        <v>195</v>
      </c>
      <c r="F164" s="49" t="s">
        <v>120</v>
      </c>
      <c r="G164" s="49">
        <v>2</v>
      </c>
      <c r="H164" s="49">
        <f t="shared" si="14"/>
        <v>50</v>
      </c>
      <c r="I164" s="49">
        <f>G164*5*$I$2</f>
        <v>0</v>
      </c>
    </row>
    <row r="165" spans="1:9" outlineLevel="1">
      <c r="A165" s="49" t="s">
        <v>243</v>
      </c>
      <c r="B165" s="49" t="s">
        <v>106</v>
      </c>
      <c r="C165" s="173"/>
      <c r="D165" s="108" t="s">
        <v>196</v>
      </c>
      <c r="E165" s="173"/>
      <c r="F165" s="49" t="s">
        <v>126</v>
      </c>
      <c r="G165" s="49">
        <v>50</v>
      </c>
      <c r="H165" s="49">
        <f t="shared" si="14"/>
        <v>1250</v>
      </c>
      <c r="I165" s="49">
        <f t="shared" ref="I165:I182" si="15">G165*$I$2</f>
        <v>0</v>
      </c>
    </row>
    <row r="166" spans="1:9" outlineLevel="1">
      <c r="A166" s="49" t="s">
        <v>243</v>
      </c>
      <c r="B166" s="49" t="s">
        <v>106</v>
      </c>
      <c r="C166" s="173"/>
      <c r="D166" s="108" t="s">
        <v>127</v>
      </c>
      <c r="E166" s="173"/>
      <c r="F166" s="49" t="s">
        <v>126</v>
      </c>
      <c r="G166" s="49">
        <v>200</v>
      </c>
      <c r="H166" s="49">
        <f t="shared" si="14"/>
        <v>5000</v>
      </c>
      <c r="I166" s="49">
        <f t="shared" si="15"/>
        <v>0</v>
      </c>
    </row>
    <row r="167" spans="1:9" s="101" customFormat="1" outlineLevel="1">
      <c r="A167" s="100" t="s">
        <v>243</v>
      </c>
      <c r="B167" s="100" t="s">
        <v>106</v>
      </c>
      <c r="C167" s="179" t="s">
        <v>129</v>
      </c>
      <c r="D167" s="179"/>
      <c r="E167" s="179"/>
      <c r="F167" s="179"/>
      <c r="G167" s="179"/>
      <c r="H167" s="179"/>
      <c r="I167" s="105"/>
    </row>
    <row r="168" spans="1:9" outlineLevel="1">
      <c r="A168" s="49" t="s">
        <v>243</v>
      </c>
      <c r="B168" s="49" t="s">
        <v>130</v>
      </c>
      <c r="C168" s="173" t="s">
        <v>249</v>
      </c>
      <c r="D168" s="49" t="s">
        <v>250</v>
      </c>
      <c r="E168" s="173"/>
      <c r="F168" s="49" t="s">
        <v>110</v>
      </c>
      <c r="G168" s="49">
        <v>40</v>
      </c>
      <c r="H168" s="49">
        <f t="shared" ref="H168:H174" si="16">G168*$I$8</f>
        <v>1000</v>
      </c>
      <c r="I168" s="49">
        <f t="shared" si="15"/>
        <v>0</v>
      </c>
    </row>
    <row r="169" spans="1:9" outlineLevel="1">
      <c r="A169" s="49" t="s">
        <v>243</v>
      </c>
      <c r="B169" s="49" t="s">
        <v>130</v>
      </c>
      <c r="C169" s="173"/>
      <c r="D169" s="49" t="s">
        <v>117</v>
      </c>
      <c r="E169" s="173"/>
      <c r="F169" s="49" t="s">
        <v>110</v>
      </c>
      <c r="G169" s="49">
        <v>60</v>
      </c>
      <c r="H169" s="49">
        <f t="shared" si="16"/>
        <v>1500</v>
      </c>
      <c r="I169" s="49">
        <f t="shared" si="15"/>
        <v>0</v>
      </c>
    </row>
    <row r="170" spans="1:9" outlineLevel="1">
      <c r="A170" s="49" t="s">
        <v>243</v>
      </c>
      <c r="B170" s="49" t="s">
        <v>130</v>
      </c>
      <c r="C170" s="173"/>
      <c r="D170" s="49" t="s">
        <v>134</v>
      </c>
      <c r="E170" s="173"/>
      <c r="F170" s="49" t="s">
        <v>110</v>
      </c>
      <c r="G170" s="49">
        <v>25</v>
      </c>
      <c r="H170" s="49">
        <f t="shared" si="16"/>
        <v>625</v>
      </c>
      <c r="I170" s="49">
        <f t="shared" si="15"/>
        <v>0</v>
      </c>
    </row>
    <row r="171" spans="1:9" outlineLevel="1">
      <c r="A171" s="49" t="s">
        <v>243</v>
      </c>
      <c r="B171" s="49" t="s">
        <v>130</v>
      </c>
      <c r="C171" s="173"/>
      <c r="D171" s="49" t="s">
        <v>127</v>
      </c>
      <c r="E171" s="173"/>
      <c r="F171" s="49" t="s">
        <v>126</v>
      </c>
      <c r="G171" s="49">
        <v>180</v>
      </c>
      <c r="H171" s="49">
        <f t="shared" si="16"/>
        <v>4500</v>
      </c>
      <c r="I171" s="49">
        <f t="shared" si="15"/>
        <v>0</v>
      </c>
    </row>
    <row r="172" spans="1:9" ht="14.45" customHeight="1" outlineLevel="1">
      <c r="A172" s="49" t="s">
        <v>243</v>
      </c>
      <c r="B172" s="49" t="s">
        <v>130</v>
      </c>
      <c r="C172" s="178" t="s">
        <v>251</v>
      </c>
      <c r="D172" s="115" t="s">
        <v>134</v>
      </c>
      <c r="E172" s="178" t="s">
        <v>252</v>
      </c>
      <c r="F172" s="49" t="s">
        <v>110</v>
      </c>
      <c r="G172" s="49">
        <v>225</v>
      </c>
      <c r="H172" s="49">
        <f t="shared" si="16"/>
        <v>5625</v>
      </c>
      <c r="I172" s="49">
        <f t="shared" si="15"/>
        <v>0</v>
      </c>
    </row>
    <row r="173" spans="1:9" outlineLevel="1">
      <c r="A173" s="49" t="s">
        <v>243</v>
      </c>
      <c r="B173" s="49" t="s">
        <v>130</v>
      </c>
      <c r="C173" s="178"/>
      <c r="D173" s="108" t="s">
        <v>121</v>
      </c>
      <c r="E173" s="178"/>
      <c r="F173" s="49" t="s">
        <v>110</v>
      </c>
      <c r="G173" s="49">
        <v>10</v>
      </c>
      <c r="H173" s="49">
        <f t="shared" si="16"/>
        <v>250</v>
      </c>
      <c r="I173" s="49">
        <f>G173*$I$2</f>
        <v>0</v>
      </c>
    </row>
    <row r="174" spans="1:9" ht="22.5" outlineLevel="1">
      <c r="A174" s="49" t="s">
        <v>243</v>
      </c>
      <c r="B174" s="49" t="s">
        <v>130</v>
      </c>
      <c r="C174" s="108" t="s">
        <v>253</v>
      </c>
      <c r="D174" s="108" t="s">
        <v>117</v>
      </c>
      <c r="E174" s="112" t="s">
        <v>254</v>
      </c>
      <c r="F174" s="49" t="s">
        <v>110</v>
      </c>
      <c r="G174" s="49">
        <v>100</v>
      </c>
      <c r="H174" s="49">
        <f t="shared" si="16"/>
        <v>2500</v>
      </c>
      <c r="I174" s="49">
        <f t="shared" si="15"/>
        <v>0</v>
      </c>
    </row>
    <row r="175" spans="1:9" s="101" customFormat="1" outlineLevel="1">
      <c r="A175" s="100" t="s">
        <v>243</v>
      </c>
      <c r="B175" s="100" t="s">
        <v>130</v>
      </c>
      <c r="C175" s="179" t="s">
        <v>144</v>
      </c>
      <c r="D175" s="179"/>
      <c r="E175" s="179"/>
      <c r="F175" s="179"/>
      <c r="G175" s="179"/>
      <c r="H175" s="179"/>
      <c r="I175" s="105"/>
    </row>
    <row r="176" spans="1:9" ht="14.45" customHeight="1" outlineLevel="1">
      <c r="A176" s="49" t="s">
        <v>243</v>
      </c>
      <c r="B176" s="49" t="s">
        <v>145</v>
      </c>
      <c r="C176" s="183" t="s">
        <v>255</v>
      </c>
      <c r="D176" s="108" t="s">
        <v>191</v>
      </c>
      <c r="E176" s="183" t="s">
        <v>256</v>
      </c>
      <c r="F176" s="49" t="s">
        <v>110</v>
      </c>
      <c r="G176" s="49">
        <v>120</v>
      </c>
      <c r="H176" s="49">
        <f>G176*$I$8</f>
        <v>3000</v>
      </c>
      <c r="I176" s="49">
        <f t="shared" si="15"/>
        <v>0</v>
      </c>
    </row>
    <row r="177" spans="1:9" ht="45" outlineLevel="1">
      <c r="A177" s="49" t="s">
        <v>243</v>
      </c>
      <c r="B177" s="49" t="s">
        <v>145</v>
      </c>
      <c r="C177" s="183"/>
      <c r="D177" s="108" t="s">
        <v>190</v>
      </c>
      <c r="E177" s="183"/>
      <c r="F177" s="49" t="s">
        <v>110</v>
      </c>
      <c r="G177" s="49">
        <v>40</v>
      </c>
      <c r="H177" s="49">
        <f>G177*$I$8</f>
        <v>1000</v>
      </c>
      <c r="I177" s="49">
        <f t="shared" si="15"/>
        <v>0</v>
      </c>
    </row>
    <row r="178" spans="1:9" ht="30" outlineLevel="1">
      <c r="A178" s="49" t="s">
        <v>243</v>
      </c>
      <c r="B178" s="49" t="s">
        <v>145</v>
      </c>
      <c r="C178" s="108" t="s">
        <v>146</v>
      </c>
      <c r="D178" s="108" t="s">
        <v>147</v>
      </c>
      <c r="E178" s="96"/>
      <c r="F178" s="49" t="s">
        <v>126</v>
      </c>
      <c r="G178" s="49">
        <v>250</v>
      </c>
      <c r="H178" s="49">
        <f>G178*$I$8</f>
        <v>6250</v>
      </c>
      <c r="I178" s="49">
        <f t="shared" si="15"/>
        <v>0</v>
      </c>
    </row>
    <row r="179" spans="1:9" s="101" customFormat="1" outlineLevel="1">
      <c r="A179" s="100" t="s">
        <v>243</v>
      </c>
      <c r="B179" s="100" t="s">
        <v>145</v>
      </c>
      <c r="C179" s="179" t="s">
        <v>150</v>
      </c>
      <c r="D179" s="179"/>
      <c r="E179" s="179"/>
      <c r="F179" s="179"/>
      <c r="G179" s="179"/>
      <c r="H179" s="179"/>
      <c r="I179" s="105"/>
    </row>
    <row r="180" spans="1:9" ht="22.5" outlineLevel="1">
      <c r="A180" s="49" t="s">
        <v>243</v>
      </c>
      <c r="B180" s="49" t="s">
        <v>151</v>
      </c>
      <c r="C180" s="96" t="s">
        <v>257</v>
      </c>
      <c r="D180" s="108" t="s">
        <v>258</v>
      </c>
      <c r="E180" s="96"/>
      <c r="F180" s="49" t="s">
        <v>110</v>
      </c>
      <c r="G180" s="49">
        <v>150</v>
      </c>
      <c r="H180" s="49">
        <f>G180*$I$8</f>
        <v>3750</v>
      </c>
      <c r="I180" s="49">
        <f t="shared" si="15"/>
        <v>0</v>
      </c>
    </row>
    <row r="181" spans="1:9" ht="30" outlineLevel="1">
      <c r="A181" s="49" t="s">
        <v>243</v>
      </c>
      <c r="B181" s="49" t="s">
        <v>151</v>
      </c>
      <c r="C181" s="96" t="s">
        <v>259</v>
      </c>
      <c r="D181" s="108" t="s">
        <v>215</v>
      </c>
      <c r="E181" s="96" t="s">
        <v>260</v>
      </c>
      <c r="F181" s="49" t="s">
        <v>110</v>
      </c>
      <c r="G181" s="49">
        <v>150</v>
      </c>
      <c r="H181" s="49">
        <f>G181*$I$8</f>
        <v>3750</v>
      </c>
      <c r="I181" s="49">
        <f t="shared" si="15"/>
        <v>0</v>
      </c>
    </row>
    <row r="182" spans="1:9" outlineLevel="1">
      <c r="A182" s="49" t="s">
        <v>243</v>
      </c>
      <c r="B182" s="49" t="s">
        <v>151</v>
      </c>
      <c r="C182" s="108" t="s">
        <v>159</v>
      </c>
      <c r="D182" s="108" t="s">
        <v>261</v>
      </c>
      <c r="E182" s="96" t="s">
        <v>219</v>
      </c>
      <c r="F182" s="49" t="s">
        <v>126</v>
      </c>
      <c r="G182" s="50">
        <v>200</v>
      </c>
      <c r="H182" s="49">
        <f>G182*$I$8</f>
        <v>5000</v>
      </c>
      <c r="I182" s="49">
        <f t="shared" si="15"/>
        <v>0</v>
      </c>
    </row>
    <row r="183" spans="1:9" outlineLevel="1">
      <c r="A183" s="49" t="s">
        <v>243</v>
      </c>
      <c r="B183" s="49" t="s">
        <v>151</v>
      </c>
      <c r="C183" s="108" t="s">
        <v>241</v>
      </c>
      <c r="D183" s="51" t="s">
        <v>241</v>
      </c>
      <c r="E183" s="118" t="s">
        <v>110</v>
      </c>
      <c r="F183" s="49" t="s">
        <v>110</v>
      </c>
      <c r="G183" s="50">
        <v>25</v>
      </c>
      <c r="H183" s="49">
        <f>G183*$I$8</f>
        <v>625</v>
      </c>
      <c r="I183" s="49">
        <f>G183*$I$2</f>
        <v>0</v>
      </c>
    </row>
    <row r="184" spans="1:9" s="101" customFormat="1" outlineLevel="1">
      <c r="A184" s="100" t="s">
        <v>243</v>
      </c>
      <c r="B184" s="100" t="s">
        <v>151</v>
      </c>
      <c r="C184" s="179" t="s">
        <v>161</v>
      </c>
      <c r="D184" s="179"/>
      <c r="E184" s="179"/>
      <c r="F184" s="179"/>
      <c r="G184" s="179"/>
      <c r="H184" s="179"/>
      <c r="I184" s="105"/>
    </row>
    <row r="185" spans="1:9" ht="14.65" customHeight="1" outlineLevel="1">
      <c r="A185" s="49" t="s">
        <v>243</v>
      </c>
      <c r="B185" s="120" t="s">
        <v>162</v>
      </c>
      <c r="C185" s="122" t="s">
        <v>262</v>
      </c>
      <c r="D185" s="107" t="s">
        <v>164</v>
      </c>
      <c r="E185" s="99" t="s">
        <v>138</v>
      </c>
      <c r="F185" s="46" t="s">
        <v>126</v>
      </c>
      <c r="G185" s="48">
        <v>1500</v>
      </c>
      <c r="H185" s="49">
        <f>G185*$I$8</f>
        <v>37500</v>
      </c>
      <c r="I185" s="104"/>
    </row>
    <row r="186" spans="1:9" ht="15.75" outlineLevel="1">
      <c r="A186" s="49" t="s">
        <v>243</v>
      </c>
      <c r="B186" s="48" t="s">
        <v>165</v>
      </c>
      <c r="C186" s="46"/>
      <c r="D186" s="113" t="s">
        <v>138</v>
      </c>
      <c r="E186" s="114" t="s">
        <v>166</v>
      </c>
      <c r="F186" s="46" t="s">
        <v>138</v>
      </c>
      <c r="G186" s="48">
        <v>69</v>
      </c>
      <c r="H186" s="49" t="s">
        <v>138</v>
      </c>
      <c r="I186" s="49" t="s">
        <v>138</v>
      </c>
    </row>
    <row r="187" spans="1:9" ht="15.75" outlineLevel="1">
      <c r="A187" s="49" t="s">
        <v>243</v>
      </c>
      <c r="B187" s="48" t="s">
        <v>165</v>
      </c>
      <c r="C187" s="46"/>
      <c r="D187" s="113" t="s">
        <v>138</v>
      </c>
      <c r="E187" s="114" t="s">
        <v>167</v>
      </c>
      <c r="F187" s="46" t="s">
        <v>138</v>
      </c>
      <c r="G187" s="48">
        <v>58</v>
      </c>
      <c r="H187" s="49" t="s">
        <v>138</v>
      </c>
      <c r="I187" s="49" t="s">
        <v>138</v>
      </c>
    </row>
    <row r="188" spans="1:9" ht="15.75" outlineLevel="1">
      <c r="A188" s="49" t="s">
        <v>243</v>
      </c>
      <c r="B188" s="48" t="s">
        <v>165</v>
      </c>
      <c r="C188" s="46"/>
      <c r="D188" s="113" t="s">
        <v>138</v>
      </c>
      <c r="E188" s="114" t="s">
        <v>168</v>
      </c>
      <c r="F188" s="46" t="s">
        <v>138</v>
      </c>
      <c r="G188" s="48">
        <v>190</v>
      </c>
      <c r="H188" s="49" t="s">
        <v>138</v>
      </c>
      <c r="I188" s="49" t="s">
        <v>138</v>
      </c>
    </row>
    <row r="189" spans="1:9" ht="15.75" outlineLevel="1">
      <c r="A189" s="48" t="s">
        <v>243</v>
      </c>
      <c r="B189" s="48" t="s">
        <v>165</v>
      </c>
      <c r="C189" s="46"/>
      <c r="D189" s="113" t="s">
        <v>138</v>
      </c>
      <c r="E189" s="114" t="s">
        <v>169</v>
      </c>
      <c r="F189" s="46" t="s">
        <v>138</v>
      </c>
      <c r="G189" s="48">
        <v>1780</v>
      </c>
      <c r="H189" s="49" t="s">
        <v>138</v>
      </c>
      <c r="I189" s="48" t="s">
        <v>138</v>
      </c>
    </row>
    <row r="190" spans="1:9" s="103" customFormat="1" ht="15.75">
      <c r="A190" s="102" t="s">
        <v>243</v>
      </c>
      <c r="B190" s="100" t="s">
        <v>165</v>
      </c>
      <c r="C190" s="123" t="s">
        <v>262</v>
      </c>
      <c r="D190" s="172" t="s">
        <v>170</v>
      </c>
      <c r="E190" s="172"/>
      <c r="F190" s="172"/>
      <c r="G190" s="172"/>
      <c r="H190" s="172"/>
      <c r="I190" s="106"/>
    </row>
    <row r="191" spans="1:9" ht="14.45" customHeight="1" outlineLevel="1">
      <c r="A191" s="48" t="s">
        <v>263</v>
      </c>
      <c r="B191" s="49" t="s">
        <v>106</v>
      </c>
      <c r="C191" s="173" t="s">
        <v>264</v>
      </c>
      <c r="D191" s="108" t="s">
        <v>113</v>
      </c>
      <c r="E191" s="173" t="s">
        <v>265</v>
      </c>
      <c r="F191" s="49" t="s">
        <v>133</v>
      </c>
      <c r="G191" s="49">
        <v>2</v>
      </c>
      <c r="H191" s="49">
        <f t="shared" ref="H191:H199" si="17">G191*$I$8</f>
        <v>50</v>
      </c>
      <c r="I191" s="49">
        <f t="shared" ref="I191:I220" si="18">G191*$I$2</f>
        <v>0</v>
      </c>
    </row>
    <row r="192" spans="1:9" outlineLevel="1">
      <c r="A192" s="48" t="s">
        <v>263</v>
      </c>
      <c r="B192" s="49" t="s">
        <v>106</v>
      </c>
      <c r="C192" s="173"/>
      <c r="D192" s="108" t="s">
        <v>125</v>
      </c>
      <c r="E192" s="173"/>
      <c r="F192" s="49" t="s">
        <v>126</v>
      </c>
      <c r="G192" s="49">
        <v>60</v>
      </c>
      <c r="H192" s="49">
        <f t="shared" si="17"/>
        <v>1500</v>
      </c>
      <c r="I192" s="49">
        <f t="shared" si="18"/>
        <v>0</v>
      </c>
    </row>
    <row r="193" spans="1:9" outlineLevel="1">
      <c r="A193" s="48" t="s">
        <v>263</v>
      </c>
      <c r="B193" s="49" t="s">
        <v>106</v>
      </c>
      <c r="C193" s="173"/>
      <c r="D193" s="108" t="s">
        <v>266</v>
      </c>
      <c r="E193" s="173"/>
      <c r="F193" s="49" t="s">
        <v>110</v>
      </c>
      <c r="G193" s="49">
        <v>50</v>
      </c>
      <c r="H193" s="49">
        <f t="shared" si="17"/>
        <v>1250</v>
      </c>
      <c r="I193" s="49">
        <f t="shared" si="18"/>
        <v>0</v>
      </c>
    </row>
    <row r="194" spans="1:9" outlineLevel="1">
      <c r="A194" s="48" t="s">
        <v>263</v>
      </c>
      <c r="B194" s="49" t="s">
        <v>106</v>
      </c>
      <c r="C194" s="173"/>
      <c r="D194" s="108" t="s">
        <v>174</v>
      </c>
      <c r="E194" s="173"/>
      <c r="F194" s="49" t="s">
        <v>110</v>
      </c>
      <c r="G194" s="49">
        <v>40</v>
      </c>
      <c r="H194" s="49">
        <f t="shared" si="17"/>
        <v>1000</v>
      </c>
      <c r="I194" s="49">
        <f t="shared" si="18"/>
        <v>0</v>
      </c>
    </row>
    <row r="195" spans="1:9" outlineLevel="1">
      <c r="A195" s="48" t="s">
        <v>263</v>
      </c>
      <c r="B195" s="49" t="s">
        <v>106</v>
      </c>
      <c r="C195" s="173"/>
      <c r="D195" s="108" t="s">
        <v>267</v>
      </c>
      <c r="E195" s="173"/>
      <c r="F195" s="49" t="s">
        <v>110</v>
      </c>
      <c r="G195" s="49">
        <v>100</v>
      </c>
      <c r="H195" s="49">
        <f t="shared" si="17"/>
        <v>2500</v>
      </c>
      <c r="I195" s="49">
        <f t="shared" si="18"/>
        <v>0</v>
      </c>
    </row>
    <row r="196" spans="1:9" outlineLevel="1">
      <c r="A196" s="48" t="s">
        <v>263</v>
      </c>
      <c r="B196" s="49" t="s">
        <v>106</v>
      </c>
      <c r="C196" s="188" t="s">
        <v>268</v>
      </c>
      <c r="D196" s="108" t="s">
        <v>157</v>
      </c>
      <c r="E196" s="188"/>
      <c r="F196" s="49" t="s">
        <v>110</v>
      </c>
      <c r="G196" s="49">
        <v>30</v>
      </c>
      <c r="H196" s="49">
        <f t="shared" si="17"/>
        <v>750</v>
      </c>
      <c r="I196" s="49">
        <f t="shared" si="18"/>
        <v>0</v>
      </c>
    </row>
    <row r="197" spans="1:9" outlineLevel="1">
      <c r="A197" s="48" t="s">
        <v>263</v>
      </c>
      <c r="B197" s="49" t="s">
        <v>106</v>
      </c>
      <c r="C197" s="188"/>
      <c r="D197" s="108" t="s">
        <v>177</v>
      </c>
      <c r="E197" s="188"/>
      <c r="F197" s="49" t="s">
        <v>110</v>
      </c>
      <c r="G197" s="49">
        <v>20</v>
      </c>
      <c r="H197" s="49">
        <f t="shared" si="17"/>
        <v>500</v>
      </c>
      <c r="I197" s="49">
        <f t="shared" si="18"/>
        <v>0</v>
      </c>
    </row>
    <row r="198" spans="1:9" outlineLevel="1">
      <c r="A198" s="48" t="s">
        <v>263</v>
      </c>
      <c r="B198" s="49" t="s">
        <v>106</v>
      </c>
      <c r="C198" s="188"/>
      <c r="D198" s="108" t="s">
        <v>136</v>
      </c>
      <c r="E198" s="188"/>
      <c r="F198" s="49" t="s">
        <v>110</v>
      </c>
      <c r="G198" s="49">
        <v>5</v>
      </c>
      <c r="H198" s="49">
        <f t="shared" si="17"/>
        <v>125</v>
      </c>
      <c r="I198" s="49">
        <f t="shared" si="18"/>
        <v>0</v>
      </c>
    </row>
    <row r="199" spans="1:9" ht="30" outlineLevel="1">
      <c r="A199" s="48" t="s">
        <v>263</v>
      </c>
      <c r="B199" s="49" t="s">
        <v>106</v>
      </c>
      <c r="C199" s="108" t="s">
        <v>178</v>
      </c>
      <c r="D199" s="108" t="s">
        <v>206</v>
      </c>
      <c r="E199" s="96" t="s">
        <v>224</v>
      </c>
      <c r="F199" s="49" t="s">
        <v>110</v>
      </c>
      <c r="G199" s="49">
        <v>150</v>
      </c>
      <c r="H199" s="49">
        <f t="shared" si="17"/>
        <v>3750</v>
      </c>
      <c r="I199" s="49">
        <f t="shared" si="18"/>
        <v>0</v>
      </c>
    </row>
    <row r="200" spans="1:9" outlineLevel="1">
      <c r="A200" s="48" t="s">
        <v>263</v>
      </c>
      <c r="B200" s="49" t="s">
        <v>106</v>
      </c>
      <c r="C200" s="193" t="s">
        <v>159</v>
      </c>
      <c r="D200" s="108" t="s">
        <v>180</v>
      </c>
      <c r="E200" s="173" t="s">
        <v>219</v>
      </c>
      <c r="F200" s="49" t="s">
        <v>110</v>
      </c>
      <c r="G200" s="49" t="s">
        <v>138</v>
      </c>
      <c r="H200" s="49" t="s">
        <v>138</v>
      </c>
      <c r="I200" s="49"/>
    </row>
    <row r="201" spans="1:9" ht="14.45" customHeight="1" outlineLevel="1">
      <c r="A201" s="48" t="s">
        <v>263</v>
      </c>
      <c r="B201" s="49" t="s">
        <v>106</v>
      </c>
      <c r="C201" s="194"/>
      <c r="D201" s="108" t="s">
        <v>127</v>
      </c>
      <c r="E201" s="173"/>
      <c r="F201" s="49" t="s">
        <v>126</v>
      </c>
      <c r="G201" s="49">
        <v>200</v>
      </c>
      <c r="H201" s="49">
        <f>G201*$I$8</f>
        <v>5000</v>
      </c>
      <c r="I201" s="49">
        <f t="shared" si="18"/>
        <v>0</v>
      </c>
    </row>
    <row r="202" spans="1:9" s="101" customFormat="1" outlineLevel="1">
      <c r="A202" s="100" t="s">
        <v>263</v>
      </c>
      <c r="B202" s="100" t="s">
        <v>106</v>
      </c>
      <c r="C202" s="179" t="s">
        <v>129</v>
      </c>
      <c r="D202" s="179"/>
      <c r="E202" s="179"/>
      <c r="F202" s="179"/>
      <c r="G202" s="179"/>
      <c r="H202" s="179"/>
      <c r="I202" s="105"/>
    </row>
    <row r="203" spans="1:9" ht="14.45" customHeight="1" outlineLevel="1">
      <c r="A203" s="48" t="s">
        <v>263</v>
      </c>
      <c r="B203" s="49" t="s">
        <v>130</v>
      </c>
      <c r="C203" s="108"/>
      <c r="D203" s="49" t="s">
        <v>208</v>
      </c>
      <c r="E203" s="173" t="s">
        <v>269</v>
      </c>
      <c r="F203" s="49" t="s">
        <v>110</v>
      </c>
      <c r="G203" s="49">
        <v>50</v>
      </c>
      <c r="H203" s="49">
        <f t="shared" ref="H203:H213" si="19">G203*$I$8</f>
        <v>1250</v>
      </c>
      <c r="I203" s="49">
        <f t="shared" si="18"/>
        <v>0</v>
      </c>
    </row>
    <row r="204" spans="1:9" outlineLevel="1">
      <c r="A204" s="48" t="s">
        <v>263</v>
      </c>
      <c r="B204" s="49" t="s">
        <v>130</v>
      </c>
      <c r="C204" s="108"/>
      <c r="D204" s="49" t="s">
        <v>134</v>
      </c>
      <c r="E204" s="173"/>
      <c r="F204" s="49" t="s">
        <v>110</v>
      </c>
      <c r="G204" s="49">
        <v>50</v>
      </c>
      <c r="H204" s="49">
        <f t="shared" si="19"/>
        <v>1250</v>
      </c>
      <c r="I204" s="49">
        <f t="shared" si="18"/>
        <v>0</v>
      </c>
    </row>
    <row r="205" spans="1:9" outlineLevel="1">
      <c r="A205" s="48" t="s">
        <v>263</v>
      </c>
      <c r="B205" s="49" t="s">
        <v>130</v>
      </c>
      <c r="C205" s="108"/>
      <c r="D205" s="49" t="s">
        <v>117</v>
      </c>
      <c r="E205" s="173"/>
      <c r="F205" s="49" t="s">
        <v>110</v>
      </c>
      <c r="G205" s="49">
        <v>25</v>
      </c>
      <c r="H205" s="49">
        <f t="shared" si="19"/>
        <v>625</v>
      </c>
      <c r="I205" s="49">
        <f t="shared" si="18"/>
        <v>0</v>
      </c>
    </row>
    <row r="206" spans="1:9" outlineLevel="1">
      <c r="A206" s="48" t="s">
        <v>263</v>
      </c>
      <c r="B206" s="49" t="s">
        <v>130</v>
      </c>
      <c r="C206" s="108"/>
      <c r="D206" s="49" t="s">
        <v>127</v>
      </c>
      <c r="E206" s="173"/>
      <c r="F206" s="49" t="s">
        <v>126</v>
      </c>
      <c r="G206" s="49">
        <v>180</v>
      </c>
      <c r="H206" s="49">
        <f t="shared" si="19"/>
        <v>4500</v>
      </c>
      <c r="I206" s="49">
        <f t="shared" si="18"/>
        <v>0</v>
      </c>
    </row>
    <row r="207" spans="1:9" ht="28.9" customHeight="1" outlineLevel="1">
      <c r="A207" s="48" t="s">
        <v>263</v>
      </c>
      <c r="B207" s="49" t="s">
        <v>270</v>
      </c>
      <c r="C207" s="178" t="s">
        <v>271</v>
      </c>
      <c r="D207" s="115" t="s">
        <v>272</v>
      </c>
      <c r="E207" s="178" t="s">
        <v>273</v>
      </c>
      <c r="F207" s="49" t="s">
        <v>110</v>
      </c>
      <c r="G207" s="49">
        <v>100</v>
      </c>
      <c r="H207" s="49">
        <f t="shared" si="19"/>
        <v>2500</v>
      </c>
      <c r="I207" s="49">
        <f t="shared" si="18"/>
        <v>0</v>
      </c>
    </row>
    <row r="208" spans="1:9" outlineLevel="1">
      <c r="A208" s="48" t="s">
        <v>263</v>
      </c>
      <c r="B208" s="49" t="s">
        <v>130</v>
      </c>
      <c r="C208" s="178"/>
      <c r="D208" s="108" t="s">
        <v>274</v>
      </c>
      <c r="E208" s="178"/>
      <c r="F208" s="49" t="s">
        <v>110</v>
      </c>
      <c r="G208" s="49">
        <v>30</v>
      </c>
      <c r="H208" s="49">
        <f t="shared" si="19"/>
        <v>750</v>
      </c>
      <c r="I208" s="49">
        <f t="shared" si="18"/>
        <v>0</v>
      </c>
    </row>
    <row r="209" spans="1:9" outlineLevel="1">
      <c r="A209" s="48" t="s">
        <v>263</v>
      </c>
      <c r="B209" s="49" t="s">
        <v>130</v>
      </c>
      <c r="C209" s="178"/>
      <c r="D209" s="108" t="s">
        <v>117</v>
      </c>
      <c r="E209" s="178"/>
      <c r="F209" s="49" t="s">
        <v>110</v>
      </c>
      <c r="G209" s="49">
        <v>50</v>
      </c>
      <c r="H209" s="49">
        <f t="shared" si="19"/>
        <v>1250</v>
      </c>
      <c r="I209" s="49">
        <f t="shared" si="18"/>
        <v>0</v>
      </c>
    </row>
    <row r="210" spans="1:9" outlineLevel="1">
      <c r="A210" s="48" t="s">
        <v>263</v>
      </c>
      <c r="B210" s="49" t="s">
        <v>130</v>
      </c>
      <c r="C210" s="178"/>
      <c r="D210" s="108" t="s">
        <v>275</v>
      </c>
      <c r="E210" s="178"/>
      <c r="F210" s="49" t="s">
        <v>110</v>
      </c>
      <c r="G210" s="49">
        <v>70</v>
      </c>
      <c r="H210" s="49">
        <f t="shared" si="19"/>
        <v>1750</v>
      </c>
      <c r="I210" s="49">
        <f t="shared" si="18"/>
        <v>0</v>
      </c>
    </row>
    <row r="211" spans="1:9" outlineLevel="1">
      <c r="A211" s="48" t="s">
        <v>263</v>
      </c>
      <c r="B211" s="49" t="s">
        <v>130</v>
      </c>
      <c r="C211" s="178"/>
      <c r="D211" s="108" t="s">
        <v>276</v>
      </c>
      <c r="E211" s="178"/>
      <c r="F211" s="49" t="s">
        <v>110</v>
      </c>
      <c r="G211" s="49">
        <f>(120+160)/2</f>
        <v>140</v>
      </c>
      <c r="H211" s="49">
        <f t="shared" si="19"/>
        <v>3500</v>
      </c>
      <c r="I211" s="49">
        <f t="shared" si="18"/>
        <v>0</v>
      </c>
    </row>
    <row r="212" spans="1:9" outlineLevel="1">
      <c r="A212" s="48" t="s">
        <v>263</v>
      </c>
      <c r="B212" s="49" t="s">
        <v>130</v>
      </c>
      <c r="C212" s="178"/>
      <c r="D212" s="108" t="s">
        <v>277</v>
      </c>
      <c r="E212" s="178"/>
      <c r="F212" s="49" t="s">
        <v>110</v>
      </c>
      <c r="G212" s="49">
        <v>100</v>
      </c>
      <c r="H212" s="49">
        <f t="shared" si="19"/>
        <v>2500</v>
      </c>
      <c r="I212" s="49">
        <f t="shared" si="18"/>
        <v>0</v>
      </c>
    </row>
    <row r="213" spans="1:9" ht="30" outlineLevel="1">
      <c r="A213" s="48" t="s">
        <v>263</v>
      </c>
      <c r="B213" s="49" t="s">
        <v>130</v>
      </c>
      <c r="C213" s="108" t="s">
        <v>157</v>
      </c>
      <c r="D213" s="108" t="s">
        <v>278</v>
      </c>
      <c r="E213" s="112"/>
      <c r="F213" s="49" t="s">
        <v>110</v>
      </c>
      <c r="G213" s="49">
        <v>20</v>
      </c>
      <c r="H213" s="49">
        <f t="shared" si="19"/>
        <v>500</v>
      </c>
      <c r="I213" s="49">
        <f t="shared" si="18"/>
        <v>0</v>
      </c>
    </row>
    <row r="214" spans="1:9" s="101" customFormat="1" outlineLevel="1">
      <c r="A214" s="100" t="s">
        <v>263</v>
      </c>
      <c r="B214" s="100" t="s">
        <v>130</v>
      </c>
      <c r="C214" s="179" t="s">
        <v>144</v>
      </c>
      <c r="D214" s="179"/>
      <c r="E214" s="179"/>
      <c r="F214" s="179"/>
      <c r="G214" s="179"/>
      <c r="H214" s="179"/>
      <c r="I214" s="105"/>
    </row>
    <row r="215" spans="1:9" ht="30" outlineLevel="1">
      <c r="A215" s="48" t="s">
        <v>263</v>
      </c>
      <c r="B215" s="49" t="s">
        <v>145</v>
      </c>
      <c r="C215" s="108" t="s">
        <v>146</v>
      </c>
      <c r="D215" s="108" t="s">
        <v>236</v>
      </c>
      <c r="E215" s="96" t="s">
        <v>279</v>
      </c>
      <c r="F215" s="49" t="s">
        <v>126</v>
      </c>
      <c r="G215" s="49">
        <v>200</v>
      </c>
      <c r="H215" s="49">
        <f>G215*$I$8</f>
        <v>5000</v>
      </c>
      <c r="I215" s="49">
        <f t="shared" si="18"/>
        <v>0</v>
      </c>
    </row>
    <row r="216" spans="1:9" outlineLevel="1">
      <c r="A216" s="48" t="s">
        <v>263</v>
      </c>
      <c r="B216" s="49" t="s">
        <v>145</v>
      </c>
      <c r="C216" s="108" t="s">
        <v>178</v>
      </c>
      <c r="D216" s="108" t="s">
        <v>191</v>
      </c>
      <c r="E216" s="96" t="s">
        <v>280</v>
      </c>
      <c r="F216" s="49" t="s">
        <v>110</v>
      </c>
      <c r="G216" s="49">
        <v>100</v>
      </c>
      <c r="H216" s="49">
        <f>G216*$I$8</f>
        <v>2500</v>
      </c>
      <c r="I216" s="49">
        <f t="shared" si="18"/>
        <v>0</v>
      </c>
    </row>
    <row r="217" spans="1:9" s="101" customFormat="1" outlineLevel="1">
      <c r="A217" s="100" t="s">
        <v>263</v>
      </c>
      <c r="B217" s="100" t="s">
        <v>145</v>
      </c>
      <c r="C217" s="179" t="s">
        <v>150</v>
      </c>
      <c r="D217" s="179"/>
      <c r="E217" s="179"/>
      <c r="F217" s="179"/>
      <c r="G217" s="179"/>
      <c r="H217" s="179"/>
      <c r="I217" s="105"/>
    </row>
    <row r="218" spans="1:9" ht="22.5" outlineLevel="1">
      <c r="A218" s="48" t="s">
        <v>263</v>
      </c>
      <c r="B218" s="49" t="s">
        <v>151</v>
      </c>
      <c r="C218" s="108" t="s">
        <v>281</v>
      </c>
      <c r="D218" s="111" t="s">
        <v>282</v>
      </c>
      <c r="E218" s="96" t="s">
        <v>283</v>
      </c>
      <c r="F218" s="49" t="s">
        <v>110</v>
      </c>
      <c r="G218" s="49">
        <f>(150+170)/2</f>
        <v>160</v>
      </c>
      <c r="H218" s="49">
        <f>G218*$I$8</f>
        <v>4000</v>
      </c>
      <c r="I218" s="49">
        <f t="shared" si="18"/>
        <v>0</v>
      </c>
    </row>
    <row r="219" spans="1:9" ht="14.45" customHeight="1" outlineLevel="1">
      <c r="A219" s="48" t="s">
        <v>263</v>
      </c>
      <c r="B219" s="49" t="s">
        <v>151</v>
      </c>
      <c r="C219" s="173" t="s">
        <v>284</v>
      </c>
      <c r="D219" s="108" t="s">
        <v>215</v>
      </c>
      <c r="E219" s="173" t="s">
        <v>285</v>
      </c>
      <c r="F219" s="49" t="s">
        <v>110</v>
      </c>
      <c r="G219" s="49">
        <v>250</v>
      </c>
      <c r="H219" s="49">
        <f>G219*$I$8</f>
        <v>6250</v>
      </c>
      <c r="I219" s="49">
        <f t="shared" si="18"/>
        <v>0</v>
      </c>
    </row>
    <row r="220" spans="1:9" ht="14.45" customHeight="1" outlineLevel="1">
      <c r="A220" s="48" t="s">
        <v>263</v>
      </c>
      <c r="B220" s="49" t="s">
        <v>151</v>
      </c>
      <c r="C220" s="173"/>
      <c r="D220" s="108" t="s">
        <v>117</v>
      </c>
      <c r="E220" s="173"/>
      <c r="F220" s="49" t="s">
        <v>110</v>
      </c>
      <c r="G220" s="49">
        <v>25</v>
      </c>
      <c r="H220" s="49">
        <f>G220*$I$8</f>
        <v>625</v>
      </c>
      <c r="I220" s="49">
        <f t="shared" si="18"/>
        <v>0</v>
      </c>
    </row>
    <row r="221" spans="1:9" outlineLevel="1">
      <c r="A221" s="48" t="s">
        <v>263</v>
      </c>
      <c r="B221" s="49" t="s">
        <v>151</v>
      </c>
      <c r="C221" s="173"/>
      <c r="D221" s="108" t="s">
        <v>137</v>
      </c>
      <c r="E221" s="173"/>
      <c r="F221" s="49" t="s">
        <v>138</v>
      </c>
      <c r="G221" s="49" t="s">
        <v>138</v>
      </c>
      <c r="H221" s="49" t="s">
        <v>138</v>
      </c>
      <c r="I221" s="49"/>
    </row>
    <row r="222" spans="1:9" ht="14.45" customHeight="1" outlineLevel="1">
      <c r="A222" s="48" t="s">
        <v>263</v>
      </c>
      <c r="B222" s="49" t="s">
        <v>151</v>
      </c>
      <c r="C222" s="173" t="s">
        <v>286</v>
      </c>
      <c r="D222" s="111" t="s">
        <v>286</v>
      </c>
      <c r="E222" s="173"/>
      <c r="F222" s="49" t="s">
        <v>110</v>
      </c>
      <c r="G222" s="50">
        <v>40</v>
      </c>
      <c r="H222" s="49">
        <f>G222*$I$8</f>
        <v>1000</v>
      </c>
      <c r="I222" s="49">
        <f t="shared" ref="I222:I224" si="20">G222*$I$2</f>
        <v>0</v>
      </c>
    </row>
    <row r="223" spans="1:9" outlineLevel="1">
      <c r="A223" s="48" t="s">
        <v>263</v>
      </c>
      <c r="B223" s="49" t="s">
        <v>151</v>
      </c>
      <c r="C223" s="173"/>
      <c r="D223" s="108" t="s">
        <v>111</v>
      </c>
      <c r="E223" s="173"/>
      <c r="F223" s="49" t="s">
        <v>110</v>
      </c>
      <c r="G223" s="50">
        <v>5</v>
      </c>
      <c r="H223" s="49">
        <f>G223*$I$8</f>
        <v>125</v>
      </c>
      <c r="I223" s="49">
        <f t="shared" si="20"/>
        <v>0</v>
      </c>
    </row>
    <row r="224" spans="1:9" ht="30" outlineLevel="1">
      <c r="A224" s="48" t="s">
        <v>263</v>
      </c>
      <c r="B224" s="49" t="s">
        <v>151</v>
      </c>
      <c r="C224" s="108" t="s">
        <v>287</v>
      </c>
      <c r="D224" s="111" t="s">
        <v>288</v>
      </c>
      <c r="E224" s="96" t="s">
        <v>219</v>
      </c>
      <c r="F224" s="49" t="s">
        <v>126</v>
      </c>
      <c r="G224" s="50">
        <v>200</v>
      </c>
      <c r="H224" s="49">
        <f>G224*$I$8</f>
        <v>5000</v>
      </c>
      <c r="I224" s="49">
        <f t="shared" si="20"/>
        <v>0</v>
      </c>
    </row>
    <row r="225" spans="1:9" s="101" customFormat="1" outlineLevel="1">
      <c r="A225" s="100" t="s">
        <v>263</v>
      </c>
      <c r="B225" s="100" t="s">
        <v>151</v>
      </c>
      <c r="C225" s="179" t="s">
        <v>161</v>
      </c>
      <c r="D225" s="179"/>
      <c r="E225" s="179"/>
      <c r="F225" s="179"/>
      <c r="G225" s="179"/>
      <c r="H225" s="179"/>
      <c r="I225" s="105"/>
    </row>
    <row r="226" spans="1:9" ht="14.65" customHeight="1" outlineLevel="1">
      <c r="A226" s="49" t="s">
        <v>263</v>
      </c>
      <c r="B226" s="120" t="s">
        <v>162</v>
      </c>
      <c r="C226" s="122" t="s">
        <v>289</v>
      </c>
      <c r="D226" s="107" t="s">
        <v>164</v>
      </c>
      <c r="E226" s="99" t="s">
        <v>138</v>
      </c>
      <c r="F226" s="46" t="s">
        <v>126</v>
      </c>
      <c r="G226" s="48">
        <v>1500</v>
      </c>
      <c r="H226" s="49">
        <f>G226*$I$8</f>
        <v>37500</v>
      </c>
      <c r="I226" s="104"/>
    </row>
    <row r="227" spans="1:9" ht="15.75" outlineLevel="1">
      <c r="A227" s="48" t="s">
        <v>263</v>
      </c>
      <c r="B227" s="48" t="s">
        <v>165</v>
      </c>
      <c r="C227" s="46"/>
      <c r="D227" s="113" t="s">
        <v>138</v>
      </c>
      <c r="E227" s="114" t="s">
        <v>166</v>
      </c>
      <c r="F227" s="46" t="s">
        <v>138</v>
      </c>
      <c r="G227" s="48">
        <v>71</v>
      </c>
      <c r="H227" s="49" t="s">
        <v>138</v>
      </c>
      <c r="I227" s="49" t="s">
        <v>138</v>
      </c>
    </row>
    <row r="228" spans="1:9" ht="15.75" outlineLevel="1">
      <c r="A228" s="48" t="s">
        <v>263</v>
      </c>
      <c r="B228" s="48" t="s">
        <v>165</v>
      </c>
      <c r="C228" s="46"/>
      <c r="D228" s="113" t="s">
        <v>138</v>
      </c>
      <c r="E228" s="114" t="s">
        <v>167</v>
      </c>
      <c r="F228" s="46" t="s">
        <v>138</v>
      </c>
      <c r="G228" s="48">
        <v>56</v>
      </c>
      <c r="H228" s="49" t="s">
        <v>138</v>
      </c>
      <c r="I228" s="49" t="s">
        <v>138</v>
      </c>
    </row>
    <row r="229" spans="1:9" ht="15.75" outlineLevel="1">
      <c r="A229" s="48" t="s">
        <v>263</v>
      </c>
      <c r="B229" s="48" t="s">
        <v>165</v>
      </c>
      <c r="C229" s="46"/>
      <c r="D229" s="113" t="s">
        <v>138</v>
      </c>
      <c r="E229" s="114" t="s">
        <v>168</v>
      </c>
      <c r="F229" s="46" t="s">
        <v>138</v>
      </c>
      <c r="G229" s="48">
        <v>240</v>
      </c>
      <c r="H229" s="49" t="s">
        <v>138</v>
      </c>
      <c r="I229" s="49" t="s">
        <v>138</v>
      </c>
    </row>
    <row r="230" spans="1:9" ht="15.75" outlineLevel="1">
      <c r="A230" s="48" t="s">
        <v>263</v>
      </c>
      <c r="B230" s="48" t="s">
        <v>165</v>
      </c>
      <c r="C230" s="46"/>
      <c r="D230" s="113" t="s">
        <v>138</v>
      </c>
      <c r="E230" s="114" t="s">
        <v>169</v>
      </c>
      <c r="F230" s="46" t="s">
        <v>138</v>
      </c>
      <c r="G230" s="48">
        <v>1750</v>
      </c>
      <c r="H230" s="49" t="s">
        <v>138</v>
      </c>
      <c r="I230" s="49" t="s">
        <v>138</v>
      </c>
    </row>
    <row r="231" spans="1:9" s="103" customFormat="1" ht="15.75">
      <c r="A231" s="102" t="s">
        <v>263</v>
      </c>
      <c r="B231" s="100" t="s">
        <v>165</v>
      </c>
      <c r="C231" s="123" t="s">
        <v>289</v>
      </c>
      <c r="D231" s="172" t="s">
        <v>170</v>
      </c>
      <c r="E231" s="172"/>
      <c r="F231" s="172"/>
      <c r="G231" s="172"/>
      <c r="H231" s="172"/>
      <c r="I231" s="106"/>
    </row>
    <row r="232" spans="1:9" ht="14.45" customHeight="1" outlineLevel="1">
      <c r="A232" s="48" t="s">
        <v>290</v>
      </c>
      <c r="B232" s="49" t="s">
        <v>106</v>
      </c>
      <c r="C232" s="173" t="s">
        <v>291</v>
      </c>
      <c r="D232" s="108" t="s">
        <v>292</v>
      </c>
      <c r="E232" s="173" t="s">
        <v>293</v>
      </c>
      <c r="F232" s="49" t="s">
        <v>110</v>
      </c>
      <c r="G232" s="49">
        <v>250</v>
      </c>
      <c r="H232" s="49">
        <f t="shared" ref="H232:H243" si="21">G232*$I$8</f>
        <v>6250</v>
      </c>
      <c r="I232" s="49">
        <f>G232*$I$2</f>
        <v>0</v>
      </c>
    </row>
    <row r="233" spans="1:9" outlineLevel="1">
      <c r="A233" s="48" t="s">
        <v>290</v>
      </c>
      <c r="B233" s="49" t="s">
        <v>106</v>
      </c>
      <c r="C233" s="173"/>
      <c r="D233" s="108" t="s">
        <v>113</v>
      </c>
      <c r="E233" s="173"/>
      <c r="F233" s="49" t="s">
        <v>133</v>
      </c>
      <c r="G233" s="49">
        <v>1</v>
      </c>
      <c r="H233" s="49">
        <f t="shared" si="21"/>
        <v>25</v>
      </c>
      <c r="I233" s="49">
        <f t="shared" ref="I233:I240" si="22">G233*$I$2</f>
        <v>0</v>
      </c>
    </row>
    <row r="234" spans="1:9" outlineLevel="1">
      <c r="A234" s="48" t="s">
        <v>290</v>
      </c>
      <c r="B234" s="49" t="s">
        <v>106</v>
      </c>
      <c r="C234" s="173"/>
      <c r="D234" s="108" t="s">
        <v>294</v>
      </c>
      <c r="E234" s="173"/>
      <c r="F234" s="49" t="s">
        <v>110</v>
      </c>
      <c r="G234" s="49">
        <v>50</v>
      </c>
      <c r="H234" s="49">
        <f t="shared" si="21"/>
        <v>1250</v>
      </c>
      <c r="I234" s="49">
        <f t="shared" si="22"/>
        <v>0</v>
      </c>
    </row>
    <row r="235" spans="1:9" ht="15.75" outlineLevel="1">
      <c r="A235" s="48" t="s">
        <v>290</v>
      </c>
      <c r="B235" s="49" t="s">
        <v>106</v>
      </c>
      <c r="C235" s="173"/>
      <c r="D235" s="119" t="s">
        <v>136</v>
      </c>
      <c r="E235" s="173"/>
      <c r="F235" s="49" t="s">
        <v>110</v>
      </c>
      <c r="G235" s="49">
        <v>10</v>
      </c>
      <c r="H235" s="49">
        <f t="shared" si="21"/>
        <v>250</v>
      </c>
      <c r="I235" s="49">
        <f t="shared" si="22"/>
        <v>0</v>
      </c>
    </row>
    <row r="236" spans="1:9" outlineLevel="1">
      <c r="A236" s="48" t="s">
        <v>290</v>
      </c>
      <c r="B236" s="49" t="s">
        <v>106</v>
      </c>
      <c r="C236" s="173"/>
      <c r="D236" s="108" t="s">
        <v>236</v>
      </c>
      <c r="E236" s="173"/>
      <c r="F236" s="49" t="s">
        <v>110</v>
      </c>
      <c r="G236" s="49">
        <v>20</v>
      </c>
      <c r="H236" s="49">
        <f t="shared" si="21"/>
        <v>500</v>
      </c>
      <c r="I236" s="49">
        <f t="shared" si="22"/>
        <v>0</v>
      </c>
    </row>
    <row r="237" spans="1:9" ht="30" outlineLevel="1">
      <c r="A237" s="48" t="s">
        <v>290</v>
      </c>
      <c r="B237" s="49" t="s">
        <v>106</v>
      </c>
      <c r="C237" s="173" t="s">
        <v>204</v>
      </c>
      <c r="D237" s="108" t="s">
        <v>278</v>
      </c>
      <c r="E237" s="173" t="s">
        <v>204</v>
      </c>
      <c r="F237" s="49" t="s">
        <v>110</v>
      </c>
      <c r="G237" s="49">
        <v>5</v>
      </c>
      <c r="H237" s="49">
        <f t="shared" si="21"/>
        <v>125</v>
      </c>
      <c r="I237" s="49">
        <f t="shared" si="22"/>
        <v>0</v>
      </c>
    </row>
    <row r="238" spans="1:9" outlineLevel="1">
      <c r="A238" s="48" t="s">
        <v>290</v>
      </c>
      <c r="B238" s="49" t="s">
        <v>106</v>
      </c>
      <c r="C238" s="173"/>
      <c r="D238" s="108" t="s">
        <v>121</v>
      </c>
      <c r="E238" s="173"/>
      <c r="F238" s="49" t="s">
        <v>110</v>
      </c>
      <c r="G238" s="49">
        <v>5</v>
      </c>
      <c r="H238" s="49">
        <f t="shared" si="21"/>
        <v>125</v>
      </c>
      <c r="I238" s="49">
        <f>G238*$I$2</f>
        <v>0</v>
      </c>
    </row>
    <row r="239" spans="1:9" outlineLevel="1">
      <c r="A239" s="48" t="s">
        <v>290</v>
      </c>
      <c r="B239" s="49" t="s">
        <v>106</v>
      </c>
      <c r="C239" s="173"/>
      <c r="D239" s="108" t="s">
        <v>111</v>
      </c>
      <c r="E239" s="173"/>
      <c r="F239" s="49" t="s">
        <v>110</v>
      </c>
      <c r="G239" s="49">
        <v>10</v>
      </c>
      <c r="H239" s="49">
        <f t="shared" si="21"/>
        <v>250</v>
      </c>
      <c r="I239" s="49">
        <f t="shared" si="22"/>
        <v>0</v>
      </c>
    </row>
    <row r="240" spans="1:9" outlineLevel="1">
      <c r="A240" s="48" t="s">
        <v>290</v>
      </c>
      <c r="B240" s="49" t="s">
        <v>106</v>
      </c>
      <c r="C240" s="108" t="s">
        <v>128</v>
      </c>
      <c r="D240" s="108" t="s">
        <v>128</v>
      </c>
      <c r="E240" s="96"/>
      <c r="F240" s="49" t="s">
        <v>110</v>
      </c>
      <c r="G240" s="49">
        <v>100</v>
      </c>
      <c r="H240" s="49">
        <f t="shared" si="21"/>
        <v>2500</v>
      </c>
      <c r="I240" s="49">
        <f t="shared" si="22"/>
        <v>0</v>
      </c>
    </row>
    <row r="241" spans="1:9" ht="14.45" customHeight="1" outlineLevel="1">
      <c r="A241" s="48" t="s">
        <v>290</v>
      </c>
      <c r="B241" s="49" t="s">
        <v>106</v>
      </c>
      <c r="C241" s="173" t="s">
        <v>122</v>
      </c>
      <c r="D241" s="108" t="s">
        <v>123</v>
      </c>
      <c r="E241" s="173" t="s">
        <v>124</v>
      </c>
      <c r="F241" s="49" t="s">
        <v>120</v>
      </c>
      <c r="G241" s="49">
        <v>1</v>
      </c>
      <c r="H241" s="49">
        <f t="shared" si="21"/>
        <v>25</v>
      </c>
      <c r="I241" s="49">
        <f>G241*$I$2*5</f>
        <v>0</v>
      </c>
    </row>
    <row r="242" spans="1:9" outlineLevel="1">
      <c r="A242" s="48" t="s">
        <v>290</v>
      </c>
      <c r="B242" s="49" t="s">
        <v>106</v>
      </c>
      <c r="C242" s="173"/>
      <c r="D242" s="108" t="s">
        <v>125</v>
      </c>
      <c r="E242" s="173"/>
      <c r="F242" s="49" t="s">
        <v>126</v>
      </c>
      <c r="G242" s="49">
        <v>50</v>
      </c>
      <c r="H242" s="49">
        <f t="shared" si="21"/>
        <v>1250</v>
      </c>
      <c r="I242" s="49">
        <f t="shared" ref="I242:I247" si="23">G242*$I$2</f>
        <v>0</v>
      </c>
    </row>
    <row r="243" spans="1:9" outlineLevel="1">
      <c r="A243" s="48" t="s">
        <v>290</v>
      </c>
      <c r="B243" s="49" t="s">
        <v>106</v>
      </c>
      <c r="C243" s="173"/>
      <c r="D243" s="108" t="s">
        <v>127</v>
      </c>
      <c r="E243" s="173"/>
      <c r="F243" s="49" t="s">
        <v>126</v>
      </c>
      <c r="G243" s="49">
        <v>200</v>
      </c>
      <c r="H243" s="49">
        <f t="shared" si="21"/>
        <v>5000</v>
      </c>
      <c r="I243" s="49">
        <f t="shared" si="23"/>
        <v>0</v>
      </c>
    </row>
    <row r="244" spans="1:9" s="101" customFormat="1" outlineLevel="1">
      <c r="A244" s="100" t="s">
        <v>290</v>
      </c>
      <c r="B244" s="100" t="s">
        <v>106</v>
      </c>
      <c r="C244" s="179" t="s">
        <v>129</v>
      </c>
      <c r="D244" s="179"/>
      <c r="E244" s="179"/>
      <c r="F244" s="179"/>
      <c r="G244" s="179"/>
      <c r="H244" s="179"/>
      <c r="I244" s="105"/>
    </row>
    <row r="245" spans="1:9" ht="14.45" customHeight="1" outlineLevel="1">
      <c r="A245" s="48" t="s">
        <v>290</v>
      </c>
      <c r="B245" s="49" t="s">
        <v>130</v>
      </c>
      <c r="C245" s="173" t="s">
        <v>295</v>
      </c>
      <c r="D245" s="49" t="s">
        <v>117</v>
      </c>
      <c r="E245" s="173" t="s">
        <v>296</v>
      </c>
      <c r="F245" s="49" t="s">
        <v>110</v>
      </c>
      <c r="G245" s="49">
        <v>100</v>
      </c>
      <c r="H245" s="49">
        <f>G245*$I$8</f>
        <v>2500</v>
      </c>
      <c r="I245" s="49">
        <f t="shared" si="23"/>
        <v>0</v>
      </c>
    </row>
    <row r="246" spans="1:9" outlineLevel="1">
      <c r="A246" s="48" t="s">
        <v>290</v>
      </c>
      <c r="B246" s="49" t="s">
        <v>130</v>
      </c>
      <c r="C246" s="173"/>
      <c r="D246" s="49" t="s">
        <v>134</v>
      </c>
      <c r="E246" s="173"/>
      <c r="F246" s="49" t="s">
        <v>110</v>
      </c>
      <c r="G246" s="52">
        <f>300/(200+230+150)*G245</f>
        <v>51.724137931034484</v>
      </c>
      <c r="H246" s="49">
        <f>G246*$I$8</f>
        <v>1293.1034482758621</v>
      </c>
      <c r="I246" s="49">
        <f t="shared" si="23"/>
        <v>0</v>
      </c>
    </row>
    <row r="247" spans="1:9" outlineLevel="1">
      <c r="A247" s="48" t="s">
        <v>290</v>
      </c>
      <c r="B247" s="49" t="s">
        <v>130</v>
      </c>
      <c r="C247" s="173"/>
      <c r="D247" s="49" t="s">
        <v>229</v>
      </c>
      <c r="E247" s="173"/>
      <c r="F247" s="49" t="s">
        <v>110</v>
      </c>
      <c r="G247" s="49">
        <v>5</v>
      </c>
      <c r="H247" s="49">
        <f>G247*$I$8</f>
        <v>125</v>
      </c>
      <c r="I247" s="49">
        <f t="shared" si="23"/>
        <v>0</v>
      </c>
    </row>
    <row r="248" spans="1:9" outlineLevel="1">
      <c r="A248" s="48" t="s">
        <v>290</v>
      </c>
      <c r="B248" s="49" t="s">
        <v>130</v>
      </c>
      <c r="C248" s="173"/>
      <c r="D248" s="49" t="s">
        <v>137</v>
      </c>
      <c r="E248" s="173"/>
      <c r="F248" s="49" t="s">
        <v>138</v>
      </c>
      <c r="G248" s="49" t="s">
        <v>138</v>
      </c>
      <c r="H248" s="49" t="s">
        <v>138</v>
      </c>
      <c r="I248" s="49"/>
    </row>
    <row r="249" spans="1:9" outlineLevel="1">
      <c r="A249" s="48" t="s">
        <v>290</v>
      </c>
      <c r="B249" s="49" t="s">
        <v>130</v>
      </c>
      <c r="C249" s="173"/>
      <c r="D249" s="49" t="s">
        <v>127</v>
      </c>
      <c r="E249" s="173"/>
      <c r="F249" s="49" t="s">
        <v>126</v>
      </c>
      <c r="G249" s="49">
        <v>180</v>
      </c>
      <c r="H249" s="49">
        <f>G249*$I$8</f>
        <v>4500</v>
      </c>
      <c r="I249" s="49">
        <f t="shared" ref="I249:I262" si="24">G249*$I$2</f>
        <v>0</v>
      </c>
    </row>
    <row r="250" spans="1:9" ht="14.45" customHeight="1" outlineLevel="1">
      <c r="A250" s="48" t="s">
        <v>290</v>
      </c>
      <c r="B250" s="49" t="s">
        <v>130</v>
      </c>
      <c r="C250" s="178" t="s">
        <v>297</v>
      </c>
      <c r="D250" s="115" t="s">
        <v>217</v>
      </c>
      <c r="E250" s="178" t="s">
        <v>298</v>
      </c>
      <c r="F250" s="49" t="s">
        <v>110</v>
      </c>
      <c r="G250" s="49">
        <v>85</v>
      </c>
      <c r="H250" s="49">
        <f>G250*$I$8</f>
        <v>2125</v>
      </c>
      <c r="I250" s="49">
        <f t="shared" si="24"/>
        <v>0</v>
      </c>
    </row>
    <row r="251" spans="1:9" outlineLevel="1">
      <c r="A251" s="48" t="s">
        <v>290</v>
      </c>
      <c r="B251" s="49" t="s">
        <v>130</v>
      </c>
      <c r="C251" s="178"/>
      <c r="D251" s="108" t="s">
        <v>299</v>
      </c>
      <c r="E251" s="178"/>
      <c r="F251" s="49" t="s">
        <v>110</v>
      </c>
      <c r="G251" s="49">
        <v>150</v>
      </c>
      <c r="H251" s="49">
        <f>G251*$I$8</f>
        <v>3750</v>
      </c>
      <c r="I251" s="49">
        <f t="shared" si="24"/>
        <v>0</v>
      </c>
    </row>
    <row r="252" spans="1:9" outlineLevel="1">
      <c r="A252" s="48" t="s">
        <v>290</v>
      </c>
      <c r="B252" s="49" t="s">
        <v>130</v>
      </c>
      <c r="C252" s="178"/>
      <c r="D252" s="108" t="s">
        <v>117</v>
      </c>
      <c r="E252" s="178"/>
      <c r="F252" s="49" t="s">
        <v>110</v>
      </c>
      <c r="G252" s="49">
        <v>50</v>
      </c>
      <c r="H252" s="49">
        <f>G252*$I$8</f>
        <v>1250</v>
      </c>
      <c r="I252" s="49">
        <f t="shared" si="24"/>
        <v>0</v>
      </c>
    </row>
    <row r="253" spans="1:9" outlineLevel="1">
      <c r="A253" s="48" t="s">
        <v>290</v>
      </c>
      <c r="B253" s="49" t="s">
        <v>130</v>
      </c>
      <c r="C253" s="178"/>
      <c r="D253" s="108" t="s">
        <v>137</v>
      </c>
      <c r="E253" s="178"/>
      <c r="F253" s="49" t="s">
        <v>110</v>
      </c>
      <c r="G253" s="49">
        <v>100</v>
      </c>
      <c r="H253" s="49">
        <f>G253*$I$8</f>
        <v>2500</v>
      </c>
      <c r="I253" s="49" t="s">
        <v>138</v>
      </c>
    </row>
    <row r="254" spans="1:9" s="101" customFormat="1" outlineLevel="1">
      <c r="A254" s="100" t="s">
        <v>290</v>
      </c>
      <c r="B254" s="100" t="s">
        <v>130</v>
      </c>
      <c r="C254" s="179" t="s">
        <v>144</v>
      </c>
      <c r="D254" s="179"/>
      <c r="E254" s="179"/>
      <c r="F254" s="179"/>
      <c r="G254" s="179"/>
      <c r="H254" s="179"/>
      <c r="I254" s="105"/>
    </row>
    <row r="255" spans="1:9" ht="30" outlineLevel="1">
      <c r="A255" s="48" t="s">
        <v>290</v>
      </c>
      <c r="B255" s="49" t="s">
        <v>145</v>
      </c>
      <c r="C255" s="108" t="s">
        <v>146</v>
      </c>
      <c r="D255" s="108" t="s">
        <v>236</v>
      </c>
      <c r="E255" s="96" t="s">
        <v>279</v>
      </c>
      <c r="F255" s="49" t="s">
        <v>126</v>
      </c>
      <c r="G255" s="49">
        <v>200</v>
      </c>
      <c r="H255" s="49">
        <f>G255*$I$8</f>
        <v>5000</v>
      </c>
      <c r="I255" s="49">
        <f t="shared" si="24"/>
        <v>0</v>
      </c>
    </row>
    <row r="256" spans="1:9" outlineLevel="1">
      <c r="A256" s="48" t="s">
        <v>290</v>
      </c>
      <c r="B256" s="49" t="s">
        <v>145</v>
      </c>
      <c r="C256" s="108" t="s">
        <v>148</v>
      </c>
      <c r="D256" s="108" t="s">
        <v>149</v>
      </c>
      <c r="E256" s="96"/>
      <c r="F256" s="49" t="s">
        <v>110</v>
      </c>
      <c r="G256" s="49">
        <v>40</v>
      </c>
      <c r="H256" s="49">
        <f>G256*$I$8</f>
        <v>1000</v>
      </c>
      <c r="I256" s="49">
        <f t="shared" si="24"/>
        <v>0</v>
      </c>
    </row>
    <row r="257" spans="1:9" ht="30" outlineLevel="1">
      <c r="A257" s="48" t="s">
        <v>290</v>
      </c>
      <c r="B257" s="49" t="s">
        <v>145</v>
      </c>
      <c r="C257" s="108" t="s">
        <v>178</v>
      </c>
      <c r="D257" s="108" t="s">
        <v>206</v>
      </c>
      <c r="E257" s="96"/>
      <c r="F257" s="49" t="s">
        <v>110</v>
      </c>
      <c r="G257" s="49">
        <v>100</v>
      </c>
      <c r="H257" s="49">
        <f>G257*$I$8</f>
        <v>2500</v>
      </c>
      <c r="I257" s="49">
        <f t="shared" si="24"/>
        <v>0</v>
      </c>
    </row>
    <row r="258" spans="1:9" s="101" customFormat="1" outlineLevel="1">
      <c r="A258" s="100" t="s">
        <v>290</v>
      </c>
      <c r="B258" s="100" t="s">
        <v>145</v>
      </c>
      <c r="C258" s="179" t="s">
        <v>150</v>
      </c>
      <c r="D258" s="179"/>
      <c r="E258" s="179"/>
      <c r="F258" s="179"/>
      <c r="G258" s="179"/>
      <c r="H258" s="179"/>
      <c r="I258" s="105"/>
    </row>
    <row r="259" spans="1:9" ht="28.9" customHeight="1" outlineLevel="1">
      <c r="A259" s="48" t="s">
        <v>290</v>
      </c>
      <c r="B259" s="49" t="s">
        <v>151</v>
      </c>
      <c r="C259" s="173" t="s">
        <v>300</v>
      </c>
      <c r="D259" s="108" t="s">
        <v>301</v>
      </c>
      <c r="E259" s="173" t="s">
        <v>302</v>
      </c>
      <c r="F259" s="49" t="s">
        <v>110</v>
      </c>
      <c r="G259" s="49">
        <v>50</v>
      </c>
      <c r="H259" s="49">
        <f>G259*$I$8</f>
        <v>1250</v>
      </c>
      <c r="I259" s="49">
        <f t="shared" si="24"/>
        <v>0</v>
      </c>
    </row>
    <row r="260" spans="1:9" outlineLevel="1">
      <c r="A260" s="48" t="s">
        <v>290</v>
      </c>
      <c r="B260" s="49" t="s">
        <v>151</v>
      </c>
      <c r="C260" s="173"/>
      <c r="D260" s="108" t="s">
        <v>303</v>
      </c>
      <c r="E260" s="173"/>
      <c r="F260" s="49" t="s">
        <v>110</v>
      </c>
      <c r="G260" s="49">
        <v>75</v>
      </c>
      <c r="H260" s="49">
        <f>G260*$I$8</f>
        <v>1875</v>
      </c>
      <c r="I260" s="49">
        <f t="shared" si="24"/>
        <v>0</v>
      </c>
    </row>
    <row r="261" spans="1:9" outlineLevel="1">
      <c r="A261" s="48" t="s">
        <v>290</v>
      </c>
      <c r="B261" s="49" t="s">
        <v>151</v>
      </c>
      <c r="C261" s="173"/>
      <c r="D261" s="108" t="s">
        <v>304</v>
      </c>
      <c r="E261" s="173"/>
      <c r="F261" s="49" t="s">
        <v>110</v>
      </c>
      <c r="G261" s="49">
        <v>150</v>
      </c>
      <c r="H261" s="49">
        <f>G261*$I$8</f>
        <v>3750</v>
      </c>
      <c r="I261" s="49">
        <f t="shared" si="24"/>
        <v>0</v>
      </c>
    </row>
    <row r="262" spans="1:9" outlineLevel="1">
      <c r="A262" s="48" t="s">
        <v>290</v>
      </c>
      <c r="B262" s="49" t="s">
        <v>151</v>
      </c>
      <c r="C262" s="108" t="s">
        <v>159</v>
      </c>
      <c r="D262" s="111" t="s">
        <v>261</v>
      </c>
      <c r="E262" s="96"/>
      <c r="F262" s="49" t="s">
        <v>126</v>
      </c>
      <c r="G262" s="50">
        <v>200</v>
      </c>
      <c r="H262" s="49">
        <f>G262*$I$8</f>
        <v>5000</v>
      </c>
      <c r="I262" s="49">
        <f t="shared" si="24"/>
        <v>0</v>
      </c>
    </row>
    <row r="263" spans="1:9" s="101" customFormat="1" outlineLevel="1">
      <c r="A263" s="100" t="s">
        <v>290</v>
      </c>
      <c r="B263" s="100" t="s">
        <v>151</v>
      </c>
      <c r="C263" s="179" t="s">
        <v>161</v>
      </c>
      <c r="D263" s="179"/>
      <c r="E263" s="179"/>
      <c r="F263" s="179"/>
      <c r="G263" s="179"/>
      <c r="H263" s="179"/>
      <c r="I263" s="105"/>
    </row>
    <row r="264" spans="1:9" ht="14.65" customHeight="1" outlineLevel="1">
      <c r="A264" s="49" t="s">
        <v>290</v>
      </c>
      <c r="B264" s="120" t="s">
        <v>162</v>
      </c>
      <c r="C264" s="122" t="s">
        <v>305</v>
      </c>
      <c r="D264" s="107" t="s">
        <v>164</v>
      </c>
      <c r="E264" s="99" t="s">
        <v>138</v>
      </c>
      <c r="F264" s="46" t="s">
        <v>126</v>
      </c>
      <c r="G264" s="48">
        <v>1500</v>
      </c>
      <c r="H264" s="49">
        <f>G264*$I$8</f>
        <v>37500</v>
      </c>
      <c r="I264" s="104"/>
    </row>
    <row r="265" spans="1:9" ht="15.75" outlineLevel="1">
      <c r="A265" s="48" t="s">
        <v>290</v>
      </c>
      <c r="B265" s="48" t="s">
        <v>165</v>
      </c>
      <c r="C265" s="46"/>
      <c r="D265" s="113" t="s">
        <v>138</v>
      </c>
      <c r="E265" s="114" t="s">
        <v>166</v>
      </c>
      <c r="F265" s="46" t="s">
        <v>138</v>
      </c>
      <c r="G265" s="48">
        <v>72</v>
      </c>
      <c r="H265" s="49" t="s">
        <v>138</v>
      </c>
      <c r="I265" s="49" t="s">
        <v>138</v>
      </c>
    </row>
    <row r="266" spans="1:9" ht="15.75" outlineLevel="1">
      <c r="A266" s="48" t="s">
        <v>290</v>
      </c>
      <c r="B266" s="48" t="s">
        <v>165</v>
      </c>
      <c r="C266" s="46"/>
      <c r="D266" s="113" t="s">
        <v>138</v>
      </c>
      <c r="E266" s="114" t="s">
        <v>167</v>
      </c>
      <c r="F266" s="46" t="s">
        <v>138</v>
      </c>
      <c r="G266" s="48">
        <v>51</v>
      </c>
      <c r="H266" s="49" t="s">
        <v>138</v>
      </c>
      <c r="I266" s="49" t="s">
        <v>138</v>
      </c>
    </row>
    <row r="267" spans="1:9" ht="15.75" outlineLevel="1">
      <c r="A267" s="48" t="s">
        <v>290</v>
      </c>
      <c r="B267" s="48" t="s">
        <v>165</v>
      </c>
      <c r="C267" s="46"/>
      <c r="D267" s="113" t="s">
        <v>138</v>
      </c>
      <c r="E267" s="114" t="s">
        <v>168</v>
      </c>
      <c r="F267" s="46" t="s">
        <v>138</v>
      </c>
      <c r="G267" s="48">
        <v>210</v>
      </c>
      <c r="H267" s="49" t="s">
        <v>138</v>
      </c>
      <c r="I267" s="49" t="s">
        <v>138</v>
      </c>
    </row>
    <row r="268" spans="1:9" ht="15.75" outlineLevel="1">
      <c r="A268" s="48" t="s">
        <v>290</v>
      </c>
      <c r="B268" s="48" t="s">
        <v>165</v>
      </c>
      <c r="C268" s="46"/>
      <c r="D268" s="113" t="s">
        <v>138</v>
      </c>
      <c r="E268" s="114" t="s">
        <v>169</v>
      </c>
      <c r="F268" s="46" t="s">
        <v>138</v>
      </c>
      <c r="G268" s="48">
        <v>1740</v>
      </c>
      <c r="H268" s="49" t="s">
        <v>138</v>
      </c>
      <c r="I268" s="49" t="s">
        <v>138</v>
      </c>
    </row>
    <row r="269" spans="1:9" s="103" customFormat="1" ht="15.75">
      <c r="A269" s="102" t="s">
        <v>290</v>
      </c>
      <c r="B269" s="100" t="s">
        <v>165</v>
      </c>
      <c r="C269" s="123" t="s">
        <v>305</v>
      </c>
      <c r="D269" s="172" t="s">
        <v>170</v>
      </c>
      <c r="E269" s="172"/>
      <c r="F269" s="172"/>
      <c r="G269" s="172"/>
      <c r="H269" s="172"/>
      <c r="I269" s="106"/>
    </row>
    <row r="270" spans="1:9" ht="45" outlineLevel="1">
      <c r="A270" s="48" t="s">
        <v>306</v>
      </c>
      <c r="B270" s="49" t="s">
        <v>106</v>
      </c>
      <c r="C270" s="173" t="s">
        <v>202</v>
      </c>
      <c r="D270" s="108" t="s">
        <v>108</v>
      </c>
      <c r="E270" s="173" t="s">
        <v>307</v>
      </c>
      <c r="F270" s="49" t="s">
        <v>110</v>
      </c>
      <c r="G270" s="49">
        <v>45</v>
      </c>
      <c r="H270" s="49">
        <f t="shared" ref="H270:H279" si="25">G270*$I$8</f>
        <v>1125</v>
      </c>
      <c r="I270" s="49">
        <f>G270*$I$2</f>
        <v>0</v>
      </c>
    </row>
    <row r="271" spans="1:9" outlineLevel="1">
      <c r="A271" s="48" t="s">
        <v>306</v>
      </c>
      <c r="B271" s="49" t="s">
        <v>106</v>
      </c>
      <c r="C271" s="173"/>
      <c r="D271" s="108" t="s">
        <v>125</v>
      </c>
      <c r="E271" s="173"/>
      <c r="F271" s="49" t="s">
        <v>126</v>
      </c>
      <c r="G271" s="49">
        <v>150</v>
      </c>
      <c r="H271" s="49">
        <f t="shared" si="25"/>
        <v>3750</v>
      </c>
      <c r="I271" s="49">
        <f t="shared" ref="I271" si="26">G271*$I$2</f>
        <v>0</v>
      </c>
    </row>
    <row r="272" spans="1:9" ht="15.75" outlineLevel="1">
      <c r="A272" s="48" t="s">
        <v>306</v>
      </c>
      <c r="B272" s="49" t="s">
        <v>106</v>
      </c>
      <c r="C272" s="173"/>
      <c r="D272" s="119" t="s">
        <v>137</v>
      </c>
      <c r="E272" s="173"/>
      <c r="F272" s="49" t="s">
        <v>138</v>
      </c>
      <c r="G272" s="49">
        <v>50</v>
      </c>
      <c r="H272" s="49">
        <f t="shared" si="25"/>
        <v>1250</v>
      </c>
      <c r="I272" s="49" t="s">
        <v>138</v>
      </c>
    </row>
    <row r="273" spans="1:9" ht="30" outlineLevel="1">
      <c r="A273" s="48" t="s">
        <v>306</v>
      </c>
      <c r="B273" s="49" t="s">
        <v>106</v>
      </c>
      <c r="C273" s="173" t="s">
        <v>204</v>
      </c>
      <c r="D273" s="108" t="s">
        <v>278</v>
      </c>
      <c r="E273" s="173"/>
      <c r="F273" s="49" t="s">
        <v>110</v>
      </c>
      <c r="G273" s="49">
        <v>20</v>
      </c>
      <c r="H273" s="49">
        <f t="shared" si="25"/>
        <v>500</v>
      </c>
      <c r="I273" s="49">
        <f t="shared" ref="I273:I276" si="27">G273*$I$2</f>
        <v>0</v>
      </c>
    </row>
    <row r="274" spans="1:9" outlineLevel="1">
      <c r="A274" s="48" t="s">
        <v>306</v>
      </c>
      <c r="B274" s="49" t="s">
        <v>106</v>
      </c>
      <c r="C274" s="173"/>
      <c r="D274" s="108" t="s">
        <v>121</v>
      </c>
      <c r="E274" s="173"/>
      <c r="F274" s="49" t="s">
        <v>110</v>
      </c>
      <c r="G274" s="49">
        <v>10</v>
      </c>
      <c r="H274" s="49">
        <f t="shared" si="25"/>
        <v>250</v>
      </c>
      <c r="I274" s="49">
        <f>G274*$I$2</f>
        <v>0</v>
      </c>
    </row>
    <row r="275" spans="1:9" outlineLevel="1">
      <c r="A275" s="48" t="s">
        <v>306</v>
      </c>
      <c r="B275" s="49" t="s">
        <v>106</v>
      </c>
      <c r="C275" s="173"/>
      <c r="D275" s="108" t="s">
        <v>111</v>
      </c>
      <c r="E275" s="173"/>
      <c r="F275" s="49" t="s">
        <v>110</v>
      </c>
      <c r="G275" s="49">
        <v>5</v>
      </c>
      <c r="H275" s="49">
        <f t="shared" si="25"/>
        <v>125</v>
      </c>
      <c r="I275" s="49">
        <f t="shared" si="27"/>
        <v>0</v>
      </c>
    </row>
    <row r="276" spans="1:9" ht="30" outlineLevel="1">
      <c r="A276" s="48" t="s">
        <v>306</v>
      </c>
      <c r="B276" s="49" t="s">
        <v>106</v>
      </c>
      <c r="C276" s="108" t="s">
        <v>178</v>
      </c>
      <c r="D276" s="108" t="s">
        <v>206</v>
      </c>
      <c r="E276" s="96" t="s">
        <v>224</v>
      </c>
      <c r="F276" s="49" t="s">
        <v>110</v>
      </c>
      <c r="G276" s="49">
        <v>150</v>
      </c>
      <c r="H276" s="49">
        <f t="shared" si="25"/>
        <v>3750</v>
      </c>
      <c r="I276" s="49">
        <f t="shared" si="27"/>
        <v>0</v>
      </c>
    </row>
    <row r="277" spans="1:9" ht="14.45" customHeight="1" outlineLevel="1">
      <c r="A277" s="48" t="s">
        <v>306</v>
      </c>
      <c r="B277" s="49" t="s">
        <v>106</v>
      </c>
      <c r="C277" s="173" t="s">
        <v>193</v>
      </c>
      <c r="D277" s="108" t="s">
        <v>194</v>
      </c>
      <c r="E277" s="173" t="s">
        <v>195</v>
      </c>
      <c r="F277" s="49" t="s">
        <v>120</v>
      </c>
      <c r="G277" s="49">
        <v>2</v>
      </c>
      <c r="H277" s="49">
        <f t="shared" si="25"/>
        <v>50</v>
      </c>
      <c r="I277" s="49">
        <f>G277*5*$I$2</f>
        <v>0</v>
      </c>
    </row>
    <row r="278" spans="1:9" outlineLevel="1">
      <c r="A278" s="48" t="s">
        <v>306</v>
      </c>
      <c r="B278" s="49" t="s">
        <v>106</v>
      </c>
      <c r="C278" s="173"/>
      <c r="D278" s="108" t="s">
        <v>196</v>
      </c>
      <c r="E278" s="173"/>
      <c r="F278" s="49" t="s">
        <v>126</v>
      </c>
      <c r="G278" s="49">
        <v>50</v>
      </c>
      <c r="H278" s="49">
        <f t="shared" si="25"/>
        <v>1250</v>
      </c>
      <c r="I278" s="49">
        <f t="shared" ref="I278:I288" si="28">G278*$I$2</f>
        <v>0</v>
      </c>
    </row>
    <row r="279" spans="1:9" outlineLevel="1">
      <c r="A279" s="48" t="s">
        <v>306</v>
      </c>
      <c r="B279" s="49" t="s">
        <v>106</v>
      </c>
      <c r="C279" s="173"/>
      <c r="D279" s="108" t="s">
        <v>127</v>
      </c>
      <c r="E279" s="173"/>
      <c r="F279" s="49" t="s">
        <v>126</v>
      </c>
      <c r="G279" s="49">
        <v>200</v>
      </c>
      <c r="H279" s="49">
        <f t="shared" si="25"/>
        <v>5000</v>
      </c>
      <c r="I279" s="49">
        <f t="shared" si="28"/>
        <v>0</v>
      </c>
    </row>
    <row r="280" spans="1:9" s="101" customFormat="1" outlineLevel="1">
      <c r="A280" s="100" t="s">
        <v>306</v>
      </c>
      <c r="B280" s="100" t="s">
        <v>106</v>
      </c>
      <c r="C280" s="179" t="s">
        <v>129</v>
      </c>
      <c r="D280" s="179"/>
      <c r="E280" s="179"/>
      <c r="F280" s="179"/>
      <c r="G280" s="179"/>
      <c r="H280" s="179"/>
      <c r="I280" s="105"/>
    </row>
    <row r="281" spans="1:9" ht="14.45" customHeight="1" outlineLevel="1">
      <c r="A281" s="48" t="s">
        <v>306</v>
      </c>
      <c r="B281" s="49" t="s">
        <v>130</v>
      </c>
      <c r="C281" s="173" t="s">
        <v>308</v>
      </c>
      <c r="D281" s="49" t="s">
        <v>117</v>
      </c>
      <c r="E281" s="173" t="s">
        <v>309</v>
      </c>
      <c r="F281" s="49" t="s">
        <v>110</v>
      </c>
      <c r="G281" s="49">
        <v>100</v>
      </c>
      <c r="H281" s="49">
        <f t="shared" ref="H281:H288" si="29">G281*$I$8</f>
        <v>2500</v>
      </c>
      <c r="I281" s="49">
        <f t="shared" si="28"/>
        <v>0</v>
      </c>
    </row>
    <row r="282" spans="1:9" outlineLevel="1">
      <c r="A282" s="48" t="s">
        <v>306</v>
      </c>
      <c r="B282" s="49" t="s">
        <v>130</v>
      </c>
      <c r="C282" s="173"/>
      <c r="D282" s="49" t="s">
        <v>136</v>
      </c>
      <c r="E282" s="173"/>
      <c r="F282" s="49" t="s">
        <v>110</v>
      </c>
      <c r="G282" s="49">
        <v>5</v>
      </c>
      <c r="H282" s="49">
        <f t="shared" si="29"/>
        <v>125</v>
      </c>
      <c r="I282" s="49">
        <f t="shared" si="28"/>
        <v>0</v>
      </c>
    </row>
    <row r="283" spans="1:9" outlineLevel="1">
      <c r="A283" s="48" t="s">
        <v>306</v>
      </c>
      <c r="B283" s="49" t="s">
        <v>130</v>
      </c>
      <c r="C283" s="173"/>
      <c r="D283" s="108" t="s">
        <v>111</v>
      </c>
      <c r="E283" s="173"/>
      <c r="F283" s="49" t="s">
        <v>110</v>
      </c>
      <c r="G283" s="49">
        <v>10</v>
      </c>
      <c r="H283" s="49">
        <f t="shared" si="29"/>
        <v>250</v>
      </c>
      <c r="I283" s="49">
        <f t="shared" si="28"/>
        <v>0</v>
      </c>
    </row>
    <row r="284" spans="1:9" outlineLevel="1">
      <c r="A284" s="48" t="s">
        <v>306</v>
      </c>
      <c r="B284" s="49" t="s">
        <v>130</v>
      </c>
      <c r="C284" s="173"/>
      <c r="D284" s="108" t="s">
        <v>111</v>
      </c>
      <c r="E284" s="173"/>
      <c r="F284" s="49" t="s">
        <v>110</v>
      </c>
      <c r="G284" s="49">
        <v>14.2</v>
      </c>
      <c r="H284" s="49">
        <f t="shared" si="29"/>
        <v>355</v>
      </c>
      <c r="I284" s="49">
        <f t="shared" si="28"/>
        <v>0</v>
      </c>
    </row>
    <row r="285" spans="1:9" outlineLevel="1">
      <c r="A285" s="48" t="s">
        <v>306</v>
      </c>
      <c r="B285" s="49" t="s">
        <v>130</v>
      </c>
      <c r="C285" s="173"/>
      <c r="D285" s="49" t="s">
        <v>127</v>
      </c>
      <c r="E285" s="173"/>
      <c r="F285" s="49" t="s">
        <v>126</v>
      </c>
      <c r="G285" s="49">
        <v>180</v>
      </c>
      <c r="H285" s="49">
        <f t="shared" si="29"/>
        <v>4500</v>
      </c>
      <c r="I285" s="49">
        <f t="shared" si="28"/>
        <v>0</v>
      </c>
    </row>
    <row r="286" spans="1:9" ht="14.45" customHeight="1" outlineLevel="1">
      <c r="A286" s="48" t="s">
        <v>306</v>
      </c>
      <c r="B286" s="49" t="s">
        <v>130</v>
      </c>
      <c r="C286" s="178" t="s">
        <v>310</v>
      </c>
      <c r="D286" s="115" t="s">
        <v>223</v>
      </c>
      <c r="E286" s="178" t="s">
        <v>298</v>
      </c>
      <c r="F286" s="49" t="s">
        <v>110</v>
      </c>
      <c r="G286" s="49">
        <v>85</v>
      </c>
      <c r="H286" s="49">
        <f t="shared" si="29"/>
        <v>2125</v>
      </c>
      <c r="I286" s="49">
        <f t="shared" si="28"/>
        <v>0</v>
      </c>
    </row>
    <row r="287" spans="1:9" outlineLevel="1">
      <c r="A287" s="48" t="s">
        <v>306</v>
      </c>
      <c r="B287" s="49" t="s">
        <v>130</v>
      </c>
      <c r="C287" s="178"/>
      <c r="D287" s="108" t="s">
        <v>111</v>
      </c>
      <c r="E287" s="178"/>
      <c r="F287" s="49" t="s">
        <v>110</v>
      </c>
      <c r="G287" s="49">
        <v>5</v>
      </c>
      <c r="H287" s="49">
        <f t="shared" si="29"/>
        <v>125</v>
      </c>
      <c r="I287" s="49">
        <f t="shared" si="28"/>
        <v>0</v>
      </c>
    </row>
    <row r="288" spans="1:9" ht="20.45" customHeight="1" outlineLevel="1">
      <c r="A288" s="48" t="s">
        <v>306</v>
      </c>
      <c r="B288" s="49" t="s">
        <v>130</v>
      </c>
      <c r="C288" s="174" t="s">
        <v>311</v>
      </c>
      <c r="D288" s="108" t="s">
        <v>234</v>
      </c>
      <c r="E288" s="184" t="s">
        <v>311</v>
      </c>
      <c r="F288" s="49" t="s">
        <v>110</v>
      </c>
      <c r="G288" s="49">
        <v>140</v>
      </c>
      <c r="H288" s="49">
        <f t="shared" si="29"/>
        <v>3500</v>
      </c>
      <c r="I288" s="49">
        <f t="shared" si="28"/>
        <v>0</v>
      </c>
    </row>
    <row r="289" spans="1:9" outlineLevel="1">
      <c r="A289" s="48" t="s">
        <v>306</v>
      </c>
      <c r="B289" s="49" t="s">
        <v>130</v>
      </c>
      <c r="C289" s="175"/>
      <c r="D289" s="108" t="s">
        <v>137</v>
      </c>
      <c r="E289" s="185"/>
      <c r="F289" s="49" t="s">
        <v>138</v>
      </c>
      <c r="G289" s="49" t="s">
        <v>138</v>
      </c>
      <c r="H289" s="49" t="s">
        <v>138</v>
      </c>
      <c r="I289" s="49"/>
    </row>
    <row r="290" spans="1:9" ht="30" outlineLevel="1">
      <c r="A290" s="48" t="s">
        <v>306</v>
      </c>
      <c r="B290" s="49" t="s">
        <v>130</v>
      </c>
      <c r="C290" s="108" t="s">
        <v>312</v>
      </c>
      <c r="D290" s="108" t="s">
        <v>313</v>
      </c>
      <c r="E290" s="112"/>
      <c r="F290" s="49" t="s">
        <v>110</v>
      </c>
      <c r="G290" s="49">
        <v>100</v>
      </c>
      <c r="H290" s="49">
        <f>G290*$I$8</f>
        <v>2500</v>
      </c>
      <c r="I290" s="49">
        <f t="shared" ref="I290:I303" si="30">G290*$I$2</f>
        <v>0</v>
      </c>
    </row>
    <row r="291" spans="1:9" s="101" customFormat="1" outlineLevel="1">
      <c r="A291" s="100" t="s">
        <v>306</v>
      </c>
      <c r="B291" s="100" t="s">
        <v>130</v>
      </c>
      <c r="C291" s="179" t="s">
        <v>144</v>
      </c>
      <c r="D291" s="179"/>
      <c r="E291" s="179"/>
      <c r="F291" s="179"/>
      <c r="G291" s="179"/>
      <c r="H291" s="179"/>
      <c r="I291" s="105"/>
    </row>
    <row r="292" spans="1:9" ht="14.45" customHeight="1" outlineLevel="1">
      <c r="A292" s="48" t="s">
        <v>306</v>
      </c>
      <c r="B292" s="49" t="s">
        <v>145</v>
      </c>
      <c r="C292" s="173" t="s">
        <v>314</v>
      </c>
      <c r="D292" s="108" t="s">
        <v>190</v>
      </c>
      <c r="E292" s="173" t="s">
        <v>315</v>
      </c>
      <c r="F292" s="49" t="s">
        <v>110</v>
      </c>
      <c r="G292" s="49">
        <v>100</v>
      </c>
      <c r="H292" s="49">
        <f t="shared" ref="H292:H297" si="31">G292*$I$8</f>
        <v>2500</v>
      </c>
      <c r="I292" s="49">
        <f t="shared" si="30"/>
        <v>0</v>
      </c>
    </row>
    <row r="293" spans="1:9" outlineLevel="1">
      <c r="A293" s="48" t="s">
        <v>306</v>
      </c>
      <c r="B293" s="49" t="s">
        <v>145</v>
      </c>
      <c r="C293" s="173"/>
      <c r="D293" s="108" t="s">
        <v>316</v>
      </c>
      <c r="E293" s="173"/>
      <c r="F293" s="49" t="s">
        <v>110</v>
      </c>
      <c r="G293" s="49">
        <v>10</v>
      </c>
      <c r="H293" s="49">
        <f t="shared" si="31"/>
        <v>250</v>
      </c>
      <c r="I293" s="49">
        <f t="shared" si="30"/>
        <v>0</v>
      </c>
    </row>
    <row r="294" spans="1:9" outlineLevel="1">
      <c r="A294" s="48" t="s">
        <v>306</v>
      </c>
      <c r="B294" s="49" t="s">
        <v>145</v>
      </c>
      <c r="C294" s="173"/>
      <c r="D294" s="108" t="s">
        <v>111</v>
      </c>
      <c r="E294" s="173"/>
      <c r="F294" s="49" t="s">
        <v>110</v>
      </c>
      <c r="G294" s="49">
        <v>5</v>
      </c>
      <c r="H294" s="49">
        <f t="shared" si="31"/>
        <v>125</v>
      </c>
      <c r="I294" s="49">
        <f t="shared" si="30"/>
        <v>0</v>
      </c>
    </row>
    <row r="295" spans="1:9" outlineLevel="1">
      <c r="A295" s="48" t="s">
        <v>306</v>
      </c>
      <c r="B295" s="49" t="s">
        <v>145</v>
      </c>
      <c r="C295" s="173"/>
      <c r="D295" s="108" t="s">
        <v>317</v>
      </c>
      <c r="E295" s="173"/>
      <c r="F295" s="49" t="s">
        <v>110</v>
      </c>
      <c r="G295" s="49">
        <v>10</v>
      </c>
      <c r="H295" s="49">
        <f t="shared" si="31"/>
        <v>250</v>
      </c>
      <c r="I295" s="49">
        <f t="shared" si="30"/>
        <v>0</v>
      </c>
    </row>
    <row r="296" spans="1:9" outlineLevel="1">
      <c r="A296" s="48" t="s">
        <v>306</v>
      </c>
      <c r="B296" s="49" t="s">
        <v>145</v>
      </c>
      <c r="C296" s="173"/>
      <c r="D296" s="108" t="s">
        <v>113</v>
      </c>
      <c r="E296" s="173"/>
      <c r="F296" s="49" t="s">
        <v>133</v>
      </c>
      <c r="G296" s="49">
        <v>1</v>
      </c>
      <c r="H296" s="49">
        <f t="shared" si="31"/>
        <v>25</v>
      </c>
      <c r="I296" s="49">
        <f t="shared" si="30"/>
        <v>0</v>
      </c>
    </row>
    <row r="297" spans="1:9" outlineLevel="1">
      <c r="A297" s="48" t="s">
        <v>306</v>
      </c>
      <c r="B297" s="49" t="s">
        <v>145</v>
      </c>
      <c r="C297" s="108" t="s">
        <v>128</v>
      </c>
      <c r="D297" s="108" t="s">
        <v>128</v>
      </c>
      <c r="E297" s="96"/>
      <c r="F297" s="49" t="s">
        <v>110</v>
      </c>
      <c r="G297" s="49">
        <v>100</v>
      </c>
      <c r="H297" s="49">
        <f t="shared" si="31"/>
        <v>2500</v>
      </c>
      <c r="I297" s="49">
        <f t="shared" si="30"/>
        <v>0</v>
      </c>
    </row>
    <row r="298" spans="1:9" s="101" customFormat="1" outlineLevel="1">
      <c r="A298" s="100" t="s">
        <v>306</v>
      </c>
      <c r="B298" s="100" t="s">
        <v>145</v>
      </c>
      <c r="C298" s="179" t="s">
        <v>150</v>
      </c>
      <c r="D298" s="179"/>
      <c r="E298" s="179"/>
      <c r="F298" s="179"/>
      <c r="G298" s="179"/>
      <c r="H298" s="179"/>
      <c r="I298" s="105"/>
    </row>
    <row r="299" spans="1:9" ht="14.45" customHeight="1" outlineLevel="1">
      <c r="A299" s="48" t="s">
        <v>306</v>
      </c>
      <c r="B299" s="49" t="s">
        <v>151</v>
      </c>
      <c r="C299" s="173" t="s">
        <v>318</v>
      </c>
      <c r="D299" s="108" t="s">
        <v>319</v>
      </c>
      <c r="E299" s="173" t="s">
        <v>320</v>
      </c>
      <c r="F299" s="49" t="s">
        <v>110</v>
      </c>
      <c r="G299" s="49">
        <f>(170+200)/2</f>
        <v>185</v>
      </c>
      <c r="H299" s="49">
        <f>G299*$I$8</f>
        <v>4625</v>
      </c>
      <c r="I299" s="49">
        <f t="shared" si="30"/>
        <v>0</v>
      </c>
    </row>
    <row r="300" spans="1:9" outlineLevel="1">
      <c r="A300" s="48" t="s">
        <v>306</v>
      </c>
      <c r="B300" s="49" t="s">
        <v>151</v>
      </c>
      <c r="C300" s="173"/>
      <c r="D300" s="108" t="s">
        <v>117</v>
      </c>
      <c r="E300" s="173"/>
      <c r="F300" s="49" t="s">
        <v>110</v>
      </c>
      <c r="G300" s="49">
        <v>150</v>
      </c>
      <c r="H300" s="49">
        <f>G300*$I$8</f>
        <v>3750</v>
      </c>
      <c r="I300" s="49">
        <f t="shared" si="30"/>
        <v>0</v>
      </c>
    </row>
    <row r="301" spans="1:9" outlineLevel="1">
      <c r="A301" s="48" t="s">
        <v>306</v>
      </c>
      <c r="B301" s="49" t="s">
        <v>151</v>
      </c>
      <c r="C301" s="173"/>
      <c r="D301" s="108" t="s">
        <v>137</v>
      </c>
      <c r="E301" s="173"/>
      <c r="F301" s="49" t="s">
        <v>110</v>
      </c>
      <c r="G301" s="49">
        <v>150</v>
      </c>
      <c r="H301" s="49">
        <f>G301*$I$8</f>
        <v>3750</v>
      </c>
      <c r="I301" s="49" t="s">
        <v>138</v>
      </c>
    </row>
    <row r="302" spans="1:9" ht="30" outlineLevel="1">
      <c r="A302" s="48" t="s">
        <v>306</v>
      </c>
      <c r="B302" s="49" t="s">
        <v>151</v>
      </c>
      <c r="C302" s="108" t="s">
        <v>157</v>
      </c>
      <c r="D302" s="108" t="s">
        <v>278</v>
      </c>
      <c r="E302" s="96"/>
      <c r="F302" s="49" t="s">
        <v>110</v>
      </c>
      <c r="G302" s="49">
        <v>25</v>
      </c>
      <c r="H302" s="49">
        <f>G302*$I$8</f>
        <v>625</v>
      </c>
      <c r="I302" s="49">
        <f t="shared" si="30"/>
        <v>0</v>
      </c>
    </row>
    <row r="303" spans="1:9" ht="30" outlineLevel="1">
      <c r="A303" s="48" t="s">
        <v>306</v>
      </c>
      <c r="B303" s="49" t="s">
        <v>151</v>
      </c>
      <c r="C303" s="108" t="s">
        <v>159</v>
      </c>
      <c r="D303" s="111" t="s">
        <v>321</v>
      </c>
      <c r="E303" s="96" t="s">
        <v>219</v>
      </c>
      <c r="F303" s="49" t="s">
        <v>126</v>
      </c>
      <c r="G303" s="50">
        <v>200</v>
      </c>
      <c r="H303" s="49">
        <f>G303*$I$8</f>
        <v>5000</v>
      </c>
      <c r="I303" s="49">
        <f t="shared" si="30"/>
        <v>0</v>
      </c>
    </row>
    <row r="304" spans="1:9" s="101" customFormat="1" outlineLevel="1">
      <c r="A304" s="100" t="s">
        <v>306</v>
      </c>
      <c r="B304" s="100" t="s">
        <v>151</v>
      </c>
      <c r="C304" s="179" t="s">
        <v>161</v>
      </c>
      <c r="D304" s="179"/>
      <c r="E304" s="179"/>
      <c r="F304" s="179"/>
      <c r="G304" s="179"/>
      <c r="H304" s="179"/>
      <c r="I304" s="105"/>
    </row>
    <row r="305" spans="1:9" ht="14.65" customHeight="1" outlineLevel="1">
      <c r="A305" s="49" t="s">
        <v>306</v>
      </c>
      <c r="B305" s="120" t="s">
        <v>162</v>
      </c>
      <c r="C305" s="122" t="s">
        <v>322</v>
      </c>
      <c r="D305" s="107" t="s">
        <v>164</v>
      </c>
      <c r="E305" s="99" t="s">
        <v>138</v>
      </c>
      <c r="F305" s="46" t="s">
        <v>126</v>
      </c>
      <c r="G305" s="48">
        <v>1500</v>
      </c>
      <c r="H305" s="49">
        <f>G305*$I$8</f>
        <v>37500</v>
      </c>
      <c r="I305" s="104"/>
    </row>
    <row r="306" spans="1:9" ht="15.75" outlineLevel="1">
      <c r="A306" s="48" t="s">
        <v>306</v>
      </c>
      <c r="B306" s="48" t="s">
        <v>165</v>
      </c>
      <c r="C306" s="46"/>
      <c r="D306" s="113" t="s">
        <v>138</v>
      </c>
      <c r="E306" s="114" t="s">
        <v>166</v>
      </c>
      <c r="F306" s="46" t="s">
        <v>138</v>
      </c>
      <c r="G306" s="48">
        <v>70</v>
      </c>
      <c r="H306" s="49" t="s">
        <v>138</v>
      </c>
      <c r="I306" s="49" t="s">
        <v>138</v>
      </c>
    </row>
    <row r="307" spans="1:9" ht="15.75" outlineLevel="1">
      <c r="A307" s="48" t="s">
        <v>306</v>
      </c>
      <c r="B307" s="48" t="s">
        <v>165</v>
      </c>
      <c r="C307" s="46"/>
      <c r="D307" s="113" t="s">
        <v>138</v>
      </c>
      <c r="E307" s="114" t="s">
        <v>167</v>
      </c>
      <c r="F307" s="46" t="s">
        <v>138</v>
      </c>
      <c r="G307" s="48">
        <v>57</v>
      </c>
      <c r="H307" s="49" t="s">
        <v>138</v>
      </c>
      <c r="I307" s="49" t="s">
        <v>138</v>
      </c>
    </row>
    <row r="308" spans="1:9" ht="15.75" outlineLevel="1">
      <c r="A308" s="48" t="s">
        <v>306</v>
      </c>
      <c r="B308" s="48" t="s">
        <v>165</v>
      </c>
      <c r="C308" s="46"/>
      <c r="D308" s="113" t="s">
        <v>138</v>
      </c>
      <c r="E308" s="114" t="s">
        <v>168</v>
      </c>
      <c r="F308" s="46" t="s">
        <v>138</v>
      </c>
      <c r="G308" s="48">
        <v>210</v>
      </c>
      <c r="H308" s="49" t="s">
        <v>138</v>
      </c>
      <c r="I308" s="49" t="s">
        <v>138</v>
      </c>
    </row>
    <row r="309" spans="1:9" ht="15.75" outlineLevel="1">
      <c r="A309" s="48" t="s">
        <v>306</v>
      </c>
      <c r="B309" s="48" t="s">
        <v>165</v>
      </c>
      <c r="C309" s="46"/>
      <c r="D309" s="113" t="s">
        <v>138</v>
      </c>
      <c r="E309" s="114" t="s">
        <v>169</v>
      </c>
      <c r="F309" s="46" t="s">
        <v>138</v>
      </c>
      <c r="G309" s="48">
        <v>1790</v>
      </c>
      <c r="H309" s="49" t="s">
        <v>138</v>
      </c>
      <c r="I309" s="49" t="s">
        <v>138</v>
      </c>
    </row>
    <row r="310" spans="1:9" s="103" customFormat="1" ht="15.75">
      <c r="A310" s="102" t="s">
        <v>306</v>
      </c>
      <c r="B310" s="100" t="s">
        <v>165</v>
      </c>
      <c r="C310" s="123" t="s">
        <v>322</v>
      </c>
      <c r="D310" s="172" t="s">
        <v>170</v>
      </c>
      <c r="E310" s="172"/>
      <c r="F310" s="172"/>
      <c r="G310" s="172"/>
      <c r="H310" s="172"/>
      <c r="I310" s="106"/>
    </row>
    <row r="311" spans="1:9" ht="45" outlineLevel="1">
      <c r="A311" s="48" t="s">
        <v>323</v>
      </c>
      <c r="B311" s="49" t="s">
        <v>106</v>
      </c>
      <c r="C311" s="173" t="s">
        <v>303</v>
      </c>
      <c r="D311" s="108" t="s">
        <v>190</v>
      </c>
      <c r="E311" s="173"/>
      <c r="F311" s="49" t="s">
        <v>110</v>
      </c>
      <c r="G311" s="49">
        <v>120</v>
      </c>
      <c r="H311" s="49">
        <f t="shared" ref="H311:H319" si="32">G311*$I$8</f>
        <v>3000</v>
      </c>
      <c r="I311" s="49">
        <f>G311*$I$2</f>
        <v>0</v>
      </c>
    </row>
    <row r="312" spans="1:9" outlineLevel="1">
      <c r="A312" s="48" t="s">
        <v>323</v>
      </c>
      <c r="B312" s="49" t="s">
        <v>106</v>
      </c>
      <c r="C312" s="173"/>
      <c r="D312" s="108" t="s">
        <v>236</v>
      </c>
      <c r="E312" s="173"/>
      <c r="F312" s="49" t="s">
        <v>126</v>
      </c>
      <c r="G312" s="49">
        <v>100</v>
      </c>
      <c r="H312" s="49">
        <f t="shared" si="32"/>
        <v>2500</v>
      </c>
      <c r="I312" s="49">
        <f t="shared" ref="I312:I316" si="33">G312*$I$2</f>
        <v>0</v>
      </c>
    </row>
    <row r="313" spans="1:9" ht="15.75" outlineLevel="1">
      <c r="A313" s="48" t="s">
        <v>323</v>
      </c>
      <c r="B313" s="49" t="s">
        <v>106</v>
      </c>
      <c r="C313" s="173"/>
      <c r="D313" s="119" t="s">
        <v>117</v>
      </c>
      <c r="E313" s="173"/>
      <c r="F313" s="49" t="s">
        <v>110</v>
      </c>
      <c r="G313" s="49">
        <f>G311*2</f>
        <v>240</v>
      </c>
      <c r="H313" s="49">
        <f t="shared" si="32"/>
        <v>6000</v>
      </c>
      <c r="I313" s="49">
        <f t="shared" si="33"/>
        <v>0</v>
      </c>
    </row>
    <row r="314" spans="1:9" ht="15.75" outlineLevel="1">
      <c r="A314" s="48" t="s">
        <v>323</v>
      </c>
      <c r="B314" s="49" t="s">
        <v>106</v>
      </c>
      <c r="C314" s="173"/>
      <c r="D314" s="119" t="s">
        <v>136</v>
      </c>
      <c r="E314" s="173"/>
      <c r="F314" s="49" t="s">
        <v>110</v>
      </c>
      <c r="G314" s="49">
        <v>50</v>
      </c>
      <c r="H314" s="49">
        <f t="shared" si="32"/>
        <v>1250</v>
      </c>
      <c r="I314" s="49">
        <f t="shared" si="33"/>
        <v>0</v>
      </c>
    </row>
    <row r="315" spans="1:9" ht="30" outlineLevel="1">
      <c r="A315" s="48" t="s">
        <v>323</v>
      </c>
      <c r="B315" s="49" t="s">
        <v>106</v>
      </c>
      <c r="C315" s="108" t="s">
        <v>157</v>
      </c>
      <c r="D315" s="108" t="s">
        <v>278</v>
      </c>
      <c r="E315" s="96"/>
      <c r="F315" s="49" t="s">
        <v>110</v>
      </c>
      <c r="G315" s="49">
        <v>50</v>
      </c>
      <c r="H315" s="49">
        <f t="shared" si="32"/>
        <v>1250</v>
      </c>
      <c r="I315" s="49">
        <f t="shared" si="33"/>
        <v>0</v>
      </c>
    </row>
    <row r="316" spans="1:9" ht="30" outlineLevel="1">
      <c r="A316" s="48" t="s">
        <v>323</v>
      </c>
      <c r="B316" s="49" t="s">
        <v>106</v>
      </c>
      <c r="C316" s="108" t="s">
        <v>178</v>
      </c>
      <c r="D316" s="108" t="s">
        <v>206</v>
      </c>
      <c r="E316" s="96" t="s">
        <v>224</v>
      </c>
      <c r="F316" s="49" t="s">
        <v>110</v>
      </c>
      <c r="G316" s="49">
        <v>150</v>
      </c>
      <c r="H316" s="49">
        <f t="shared" si="32"/>
        <v>3750</v>
      </c>
      <c r="I316" s="49">
        <f t="shared" si="33"/>
        <v>0</v>
      </c>
    </row>
    <row r="317" spans="1:9" ht="14.45" customHeight="1" outlineLevel="1">
      <c r="A317" s="48" t="s">
        <v>323</v>
      </c>
      <c r="B317" s="49" t="s">
        <v>106</v>
      </c>
      <c r="C317" s="173" t="s">
        <v>122</v>
      </c>
      <c r="D317" s="108" t="s">
        <v>123</v>
      </c>
      <c r="E317" s="173" t="s">
        <v>124</v>
      </c>
      <c r="F317" s="49" t="s">
        <v>120</v>
      </c>
      <c r="G317" s="49">
        <v>1</v>
      </c>
      <c r="H317" s="49">
        <f t="shared" si="32"/>
        <v>25</v>
      </c>
      <c r="I317" s="49">
        <f>G317*$I$2*5</f>
        <v>0</v>
      </c>
    </row>
    <row r="318" spans="1:9" outlineLevel="1">
      <c r="A318" s="48" t="s">
        <v>323</v>
      </c>
      <c r="B318" s="49" t="s">
        <v>106</v>
      </c>
      <c r="C318" s="173"/>
      <c r="D318" s="108" t="s">
        <v>125</v>
      </c>
      <c r="E318" s="173"/>
      <c r="F318" s="49" t="s">
        <v>126</v>
      </c>
      <c r="G318" s="49">
        <v>50</v>
      </c>
      <c r="H318" s="49">
        <f t="shared" si="32"/>
        <v>1250</v>
      </c>
      <c r="I318" s="49">
        <f t="shared" ref="I318:I323" si="34">G318*$I$2</f>
        <v>0</v>
      </c>
    </row>
    <row r="319" spans="1:9" outlineLevel="1">
      <c r="A319" s="48" t="s">
        <v>323</v>
      </c>
      <c r="B319" s="49" t="s">
        <v>106</v>
      </c>
      <c r="C319" s="173"/>
      <c r="D319" s="108" t="s">
        <v>127</v>
      </c>
      <c r="E319" s="173"/>
      <c r="F319" s="49" t="s">
        <v>126</v>
      </c>
      <c r="G319" s="49">
        <v>200</v>
      </c>
      <c r="H319" s="49">
        <f t="shared" si="32"/>
        <v>5000</v>
      </c>
      <c r="I319" s="49">
        <f t="shared" si="34"/>
        <v>0</v>
      </c>
    </row>
    <row r="320" spans="1:9" s="101" customFormat="1" outlineLevel="1">
      <c r="A320" s="100" t="s">
        <v>323</v>
      </c>
      <c r="B320" s="100" t="s">
        <v>106</v>
      </c>
      <c r="C320" s="179" t="s">
        <v>129</v>
      </c>
      <c r="D320" s="179"/>
      <c r="E320" s="179"/>
      <c r="F320" s="179"/>
      <c r="G320" s="179"/>
      <c r="H320" s="179"/>
      <c r="I320" s="105"/>
    </row>
    <row r="321" spans="1:9" ht="14.45" customHeight="1" outlineLevel="1">
      <c r="A321" s="48" t="s">
        <v>323</v>
      </c>
      <c r="B321" s="49" t="s">
        <v>130</v>
      </c>
      <c r="C321" s="188" t="s">
        <v>324</v>
      </c>
      <c r="D321" s="108" t="s">
        <v>223</v>
      </c>
      <c r="E321" s="188" t="s">
        <v>325</v>
      </c>
      <c r="F321" s="49" t="s">
        <v>110</v>
      </c>
      <c r="G321" s="49">
        <v>10</v>
      </c>
      <c r="H321" s="49">
        <f>G321*$I$8</f>
        <v>250</v>
      </c>
      <c r="I321" s="49">
        <f t="shared" si="34"/>
        <v>0</v>
      </c>
    </row>
    <row r="322" spans="1:9" outlineLevel="1">
      <c r="A322" s="48" t="s">
        <v>323</v>
      </c>
      <c r="B322" s="49" t="s">
        <v>130</v>
      </c>
      <c r="C322" s="188"/>
      <c r="D322" s="108" t="s">
        <v>117</v>
      </c>
      <c r="E322" s="188"/>
      <c r="F322" s="49" t="s">
        <v>110</v>
      </c>
      <c r="G322" s="52">
        <v>100</v>
      </c>
      <c r="H322" s="49">
        <f>G322*$I$8</f>
        <v>2500</v>
      </c>
      <c r="I322" s="49">
        <f t="shared" si="34"/>
        <v>0</v>
      </c>
    </row>
    <row r="323" spans="1:9" outlineLevel="1">
      <c r="A323" s="48" t="s">
        <v>323</v>
      </c>
      <c r="B323" s="49" t="s">
        <v>130</v>
      </c>
      <c r="C323" s="188"/>
      <c r="D323" s="108" t="s">
        <v>136</v>
      </c>
      <c r="E323" s="188"/>
      <c r="F323" s="49" t="s">
        <v>110</v>
      </c>
      <c r="G323" s="49">
        <v>5</v>
      </c>
      <c r="H323" s="49">
        <f>G323*$I$8</f>
        <v>125</v>
      </c>
      <c r="I323" s="49">
        <f t="shared" si="34"/>
        <v>0</v>
      </c>
    </row>
    <row r="324" spans="1:9" outlineLevel="1">
      <c r="A324" s="48" t="s">
        <v>323</v>
      </c>
      <c r="B324" s="49" t="s">
        <v>130</v>
      </c>
      <c r="C324" s="188"/>
      <c r="D324" s="108" t="s">
        <v>137</v>
      </c>
      <c r="E324" s="188"/>
      <c r="F324" s="49" t="s">
        <v>138</v>
      </c>
      <c r="G324" s="49" t="s">
        <v>138</v>
      </c>
      <c r="H324" s="49" t="s">
        <v>138</v>
      </c>
      <c r="I324" s="49"/>
    </row>
    <row r="325" spans="1:9" outlineLevel="1">
      <c r="A325" s="48" t="s">
        <v>323</v>
      </c>
      <c r="B325" s="49" t="s">
        <v>130</v>
      </c>
      <c r="C325" s="188"/>
      <c r="D325" s="108" t="s">
        <v>127</v>
      </c>
      <c r="E325" s="188"/>
      <c r="F325" s="49" t="s">
        <v>126</v>
      </c>
      <c r="G325" s="49">
        <v>180</v>
      </c>
      <c r="H325" s="49">
        <f>G325*$I$8</f>
        <v>4500</v>
      </c>
      <c r="I325" s="49"/>
    </row>
    <row r="326" spans="1:9" ht="14.45" customHeight="1" outlineLevel="1">
      <c r="A326" s="48" t="s">
        <v>323</v>
      </c>
      <c r="B326" s="49" t="s">
        <v>130</v>
      </c>
      <c r="C326" s="178" t="s">
        <v>326</v>
      </c>
      <c r="D326" s="108" t="s">
        <v>134</v>
      </c>
      <c r="E326" s="178"/>
      <c r="F326" s="49" t="s">
        <v>110</v>
      </c>
      <c r="G326" s="49">
        <f>(200+250)/2</f>
        <v>225</v>
      </c>
      <c r="H326" s="49">
        <f>G326*$I$8</f>
        <v>5625</v>
      </c>
      <c r="I326" s="49">
        <f t="shared" ref="I326:I338" si="35">G326*$I$2</f>
        <v>0</v>
      </c>
    </row>
    <row r="327" spans="1:9" outlineLevel="1">
      <c r="A327" s="48" t="s">
        <v>323</v>
      </c>
      <c r="B327" s="49" t="s">
        <v>130</v>
      </c>
      <c r="C327" s="178"/>
      <c r="D327" s="108" t="s">
        <v>117</v>
      </c>
      <c r="E327" s="178"/>
      <c r="F327" s="49" t="s">
        <v>110</v>
      </c>
      <c r="G327" s="49">
        <v>100</v>
      </c>
      <c r="H327" s="49">
        <f>G327*$I$8</f>
        <v>2500</v>
      </c>
      <c r="I327" s="49">
        <f t="shared" si="35"/>
        <v>0</v>
      </c>
    </row>
    <row r="328" spans="1:9" outlineLevel="1">
      <c r="A328" s="48" t="s">
        <v>323</v>
      </c>
      <c r="B328" s="49" t="s">
        <v>130</v>
      </c>
      <c r="C328" s="178"/>
      <c r="D328" s="108" t="s">
        <v>121</v>
      </c>
      <c r="E328" s="178"/>
      <c r="F328" s="49" t="s">
        <v>110</v>
      </c>
      <c r="G328" s="49">
        <v>10</v>
      </c>
      <c r="H328" s="49">
        <f>G328*$I$8</f>
        <v>250</v>
      </c>
      <c r="I328" s="49">
        <f>G328*$I$2</f>
        <v>0</v>
      </c>
    </row>
    <row r="329" spans="1:9" outlineLevel="1">
      <c r="A329" s="48" t="s">
        <v>323</v>
      </c>
      <c r="B329" s="49" t="s">
        <v>130</v>
      </c>
      <c r="C329" s="178"/>
      <c r="D329" s="108" t="s">
        <v>136</v>
      </c>
      <c r="E329" s="178"/>
      <c r="F329" s="49" t="s">
        <v>110</v>
      </c>
      <c r="G329" s="49">
        <v>5</v>
      </c>
      <c r="H329" s="49">
        <f>G329*$I$8</f>
        <v>125</v>
      </c>
      <c r="I329" s="49">
        <f t="shared" si="35"/>
        <v>0</v>
      </c>
    </row>
    <row r="330" spans="1:9" s="101" customFormat="1" outlineLevel="1">
      <c r="A330" s="100" t="s">
        <v>323</v>
      </c>
      <c r="B330" s="100" t="s">
        <v>130</v>
      </c>
      <c r="C330" s="179" t="s">
        <v>144</v>
      </c>
      <c r="D330" s="179"/>
      <c r="E330" s="179"/>
      <c r="F330" s="179"/>
      <c r="G330" s="179"/>
      <c r="H330" s="179"/>
      <c r="I330" s="105"/>
    </row>
    <row r="331" spans="1:9" ht="14.45" customHeight="1" outlineLevel="1">
      <c r="A331" s="48" t="s">
        <v>323</v>
      </c>
      <c r="B331" s="49" t="s">
        <v>145</v>
      </c>
      <c r="C331" s="173" t="s">
        <v>327</v>
      </c>
      <c r="D331" s="108" t="s">
        <v>191</v>
      </c>
      <c r="E331" s="173" t="s">
        <v>328</v>
      </c>
      <c r="F331" s="49" t="s">
        <v>110</v>
      </c>
      <c r="G331" s="49">
        <f>160</f>
        <v>160</v>
      </c>
      <c r="H331" s="49">
        <f>G331*$I$8</f>
        <v>4000</v>
      </c>
      <c r="I331" s="49">
        <f t="shared" si="35"/>
        <v>0</v>
      </c>
    </row>
    <row r="332" spans="1:9" outlineLevel="1">
      <c r="A332" s="48" t="s">
        <v>323</v>
      </c>
      <c r="B332" s="49" t="s">
        <v>145</v>
      </c>
      <c r="C332" s="173"/>
      <c r="D332" s="108" t="s">
        <v>329</v>
      </c>
      <c r="E332" s="173"/>
      <c r="F332" s="49" t="s">
        <v>110</v>
      </c>
      <c r="G332" s="49">
        <v>30</v>
      </c>
      <c r="H332" s="49">
        <f>G332*$I$8</f>
        <v>750</v>
      </c>
      <c r="I332" s="49">
        <f t="shared" si="35"/>
        <v>0</v>
      </c>
    </row>
    <row r="333" spans="1:9" s="101" customFormat="1" outlineLevel="1">
      <c r="A333" s="100" t="s">
        <v>323</v>
      </c>
      <c r="B333" s="100" t="s">
        <v>145</v>
      </c>
      <c r="C333" s="179" t="s">
        <v>150</v>
      </c>
      <c r="D333" s="179"/>
      <c r="E333" s="179"/>
      <c r="F333" s="179"/>
      <c r="G333" s="179"/>
      <c r="H333" s="179"/>
      <c r="I333" s="105"/>
    </row>
    <row r="334" spans="1:9" ht="30" outlineLevel="1">
      <c r="A334" s="48" t="s">
        <v>323</v>
      </c>
      <c r="B334" s="49" t="s">
        <v>151</v>
      </c>
      <c r="C334" s="108" t="s">
        <v>281</v>
      </c>
      <c r="D334" s="108" t="s">
        <v>330</v>
      </c>
      <c r="E334" s="96" t="s">
        <v>283</v>
      </c>
      <c r="F334" s="49" t="s">
        <v>110</v>
      </c>
      <c r="G334" s="49">
        <v>160</v>
      </c>
      <c r="H334" s="49">
        <f>G334*$I$8</f>
        <v>4000</v>
      </c>
      <c r="I334" s="49">
        <f t="shared" si="35"/>
        <v>0</v>
      </c>
    </row>
    <row r="335" spans="1:9" ht="30" outlineLevel="1">
      <c r="A335" s="48" t="s">
        <v>323</v>
      </c>
      <c r="B335" s="49" t="s">
        <v>151</v>
      </c>
      <c r="C335" s="173" t="s">
        <v>284</v>
      </c>
      <c r="D335" s="108" t="s">
        <v>215</v>
      </c>
      <c r="E335" s="173"/>
      <c r="F335" s="49" t="s">
        <v>110</v>
      </c>
      <c r="G335" s="49">
        <v>250</v>
      </c>
      <c r="H335" s="49">
        <f>G335*$I$8</f>
        <v>6250</v>
      </c>
      <c r="I335" s="49">
        <f t="shared" si="35"/>
        <v>0</v>
      </c>
    </row>
    <row r="336" spans="1:9" outlineLevel="1">
      <c r="A336" s="48" t="s">
        <v>323</v>
      </c>
      <c r="B336" s="49" t="s">
        <v>151</v>
      </c>
      <c r="C336" s="173"/>
      <c r="D336" s="108" t="s">
        <v>277</v>
      </c>
      <c r="E336" s="173"/>
      <c r="F336" s="49" t="s">
        <v>110</v>
      </c>
      <c r="G336" s="49">
        <v>150</v>
      </c>
      <c r="H336" s="49">
        <f>G336*$I$8</f>
        <v>3750</v>
      </c>
      <c r="I336" s="49">
        <f t="shared" si="35"/>
        <v>0</v>
      </c>
    </row>
    <row r="337" spans="1:9" outlineLevel="1">
      <c r="A337" s="48" t="s">
        <v>323</v>
      </c>
      <c r="B337" s="49" t="s">
        <v>151</v>
      </c>
      <c r="C337" s="173"/>
      <c r="D337" s="108" t="s">
        <v>117</v>
      </c>
      <c r="E337" s="173"/>
      <c r="F337" s="49" t="s">
        <v>110</v>
      </c>
      <c r="G337" s="49">
        <v>100</v>
      </c>
      <c r="H337" s="49">
        <f>G337*$I$8</f>
        <v>2500</v>
      </c>
      <c r="I337" s="49">
        <f t="shared" si="35"/>
        <v>0</v>
      </c>
    </row>
    <row r="338" spans="1:9" outlineLevel="1">
      <c r="A338" s="48" t="s">
        <v>323</v>
      </c>
      <c r="B338" s="49" t="s">
        <v>151</v>
      </c>
      <c r="C338" s="108" t="s">
        <v>159</v>
      </c>
      <c r="D338" s="111" t="s">
        <v>331</v>
      </c>
      <c r="E338" s="96"/>
      <c r="F338" s="49" t="s">
        <v>126</v>
      </c>
      <c r="G338" s="50">
        <v>200</v>
      </c>
      <c r="H338" s="49">
        <f>G338*$I$8</f>
        <v>5000</v>
      </c>
      <c r="I338" s="49">
        <f t="shared" si="35"/>
        <v>0</v>
      </c>
    </row>
    <row r="339" spans="1:9" s="101" customFormat="1" outlineLevel="1">
      <c r="A339" s="100" t="s">
        <v>323</v>
      </c>
      <c r="B339" s="100" t="s">
        <v>151</v>
      </c>
      <c r="C339" s="179" t="s">
        <v>161</v>
      </c>
      <c r="D339" s="179"/>
      <c r="E339" s="179"/>
      <c r="F339" s="179"/>
      <c r="G339" s="179"/>
      <c r="H339" s="179"/>
      <c r="I339" s="105"/>
    </row>
    <row r="340" spans="1:9" ht="14.65" customHeight="1" outlineLevel="1">
      <c r="A340" s="49" t="s">
        <v>323</v>
      </c>
      <c r="B340" s="120" t="s">
        <v>162</v>
      </c>
      <c r="C340" s="122" t="s">
        <v>332</v>
      </c>
      <c r="D340" s="107" t="s">
        <v>164</v>
      </c>
      <c r="E340" s="99" t="s">
        <v>138</v>
      </c>
      <c r="F340" s="46" t="s">
        <v>126</v>
      </c>
      <c r="G340" s="48">
        <v>1500</v>
      </c>
      <c r="H340" s="49">
        <f>G340*$I$8</f>
        <v>37500</v>
      </c>
      <c r="I340" s="104"/>
    </row>
    <row r="341" spans="1:9" ht="15.75" outlineLevel="1">
      <c r="A341" s="48" t="s">
        <v>323</v>
      </c>
      <c r="B341" s="48" t="s">
        <v>165</v>
      </c>
      <c r="C341" s="46"/>
      <c r="D341" s="113" t="s">
        <v>138</v>
      </c>
      <c r="E341" s="114" t="s">
        <v>166</v>
      </c>
      <c r="F341" s="46" t="s">
        <v>138</v>
      </c>
      <c r="G341" s="48">
        <v>68</v>
      </c>
      <c r="H341" s="49" t="s">
        <v>138</v>
      </c>
      <c r="I341" s="49" t="s">
        <v>138</v>
      </c>
    </row>
    <row r="342" spans="1:9" ht="15.75" outlineLevel="1">
      <c r="A342" s="48" t="s">
        <v>323</v>
      </c>
      <c r="B342" s="48" t="s">
        <v>165</v>
      </c>
      <c r="C342" s="46"/>
      <c r="D342" s="113" t="s">
        <v>138</v>
      </c>
      <c r="E342" s="114" t="s">
        <v>167</v>
      </c>
      <c r="F342" s="46" t="s">
        <v>138</v>
      </c>
      <c r="G342" s="48">
        <v>54</v>
      </c>
      <c r="H342" s="49" t="s">
        <v>138</v>
      </c>
      <c r="I342" s="49" t="s">
        <v>138</v>
      </c>
    </row>
    <row r="343" spans="1:9" ht="15.75" outlineLevel="1">
      <c r="A343" s="48" t="s">
        <v>323</v>
      </c>
      <c r="B343" s="48" t="s">
        <v>165</v>
      </c>
      <c r="C343" s="46"/>
      <c r="D343" s="113" t="s">
        <v>138</v>
      </c>
      <c r="E343" s="114" t="s">
        <v>168</v>
      </c>
      <c r="F343" s="46" t="s">
        <v>138</v>
      </c>
      <c r="G343" s="48">
        <v>230</v>
      </c>
      <c r="H343" s="49" t="s">
        <v>138</v>
      </c>
      <c r="I343" s="49" t="s">
        <v>138</v>
      </c>
    </row>
    <row r="344" spans="1:9" ht="15.75" outlineLevel="1">
      <c r="A344" s="48" t="s">
        <v>323</v>
      </c>
      <c r="B344" s="48" t="s">
        <v>165</v>
      </c>
      <c r="C344" s="46"/>
      <c r="D344" s="113" t="s">
        <v>138</v>
      </c>
      <c r="E344" s="114" t="s">
        <v>169</v>
      </c>
      <c r="F344" s="46" t="s">
        <v>138</v>
      </c>
      <c r="G344" s="48">
        <v>1790</v>
      </c>
      <c r="H344" s="49" t="s">
        <v>138</v>
      </c>
      <c r="I344" s="49" t="s">
        <v>138</v>
      </c>
    </row>
    <row r="345" spans="1:9" s="103" customFormat="1" ht="15.75">
      <c r="A345" s="102" t="s">
        <v>323</v>
      </c>
      <c r="B345" s="100" t="s">
        <v>165</v>
      </c>
      <c r="C345" s="123" t="s">
        <v>332</v>
      </c>
      <c r="D345" s="172" t="s">
        <v>170</v>
      </c>
      <c r="E345" s="172"/>
      <c r="F345" s="172"/>
      <c r="G345" s="172"/>
      <c r="H345" s="172"/>
      <c r="I345" s="106"/>
    </row>
    <row r="346" spans="1:9" ht="14.45" customHeight="1" outlineLevel="1">
      <c r="A346" s="48" t="s">
        <v>333</v>
      </c>
      <c r="B346" s="49" t="s">
        <v>106</v>
      </c>
      <c r="C346" s="189" t="s">
        <v>334</v>
      </c>
      <c r="D346" s="108" t="s">
        <v>292</v>
      </c>
      <c r="E346" s="174" t="s">
        <v>335</v>
      </c>
      <c r="F346" s="49" t="s">
        <v>110</v>
      </c>
      <c r="G346" s="49">
        <v>250</v>
      </c>
      <c r="H346" s="49">
        <f t="shared" ref="H346:H356" si="36">G346*$I$8</f>
        <v>6250</v>
      </c>
      <c r="I346" s="49">
        <f>G346*$I$2</f>
        <v>0</v>
      </c>
    </row>
    <row r="347" spans="1:9" outlineLevel="1">
      <c r="A347" s="48" t="s">
        <v>333</v>
      </c>
      <c r="B347" s="49" t="s">
        <v>106</v>
      </c>
      <c r="C347" s="190"/>
      <c r="D347" s="108" t="s">
        <v>113</v>
      </c>
      <c r="E347" s="192"/>
      <c r="F347" s="49" t="s">
        <v>133</v>
      </c>
      <c r="G347" s="49">
        <v>1</v>
      </c>
      <c r="H347" s="49">
        <f t="shared" si="36"/>
        <v>25</v>
      </c>
      <c r="I347" s="49">
        <f t="shared" ref="I347:I353" si="37">G347*$I$2</f>
        <v>0</v>
      </c>
    </row>
    <row r="348" spans="1:9" ht="15.75" outlineLevel="1">
      <c r="A348" s="48" t="s">
        <v>333</v>
      </c>
      <c r="B348" s="49" t="s">
        <v>106</v>
      </c>
      <c r="C348" s="190"/>
      <c r="D348" s="119" t="s">
        <v>294</v>
      </c>
      <c r="E348" s="192"/>
      <c r="F348" s="49" t="s">
        <v>110</v>
      </c>
      <c r="G348" s="49">
        <v>50</v>
      </c>
      <c r="H348" s="49">
        <f t="shared" si="36"/>
        <v>1250</v>
      </c>
      <c r="I348" s="49">
        <f t="shared" si="37"/>
        <v>0</v>
      </c>
    </row>
    <row r="349" spans="1:9" ht="15.75" outlineLevel="1">
      <c r="A349" s="48" t="s">
        <v>333</v>
      </c>
      <c r="B349" s="49" t="s">
        <v>106</v>
      </c>
      <c r="C349" s="190"/>
      <c r="D349" s="119" t="s">
        <v>136</v>
      </c>
      <c r="E349" s="192"/>
      <c r="F349" s="49" t="s">
        <v>110</v>
      </c>
      <c r="G349" s="49">
        <v>10</v>
      </c>
      <c r="H349" s="49">
        <f t="shared" si="36"/>
        <v>250</v>
      </c>
      <c r="I349" s="49">
        <f t="shared" si="37"/>
        <v>0</v>
      </c>
    </row>
    <row r="350" spans="1:9" outlineLevel="1">
      <c r="A350" s="48" t="s">
        <v>333</v>
      </c>
      <c r="B350" s="49" t="s">
        <v>106</v>
      </c>
      <c r="C350" s="190"/>
      <c r="D350" s="108" t="s">
        <v>236</v>
      </c>
      <c r="E350" s="192"/>
      <c r="F350" s="49" t="s">
        <v>110</v>
      </c>
      <c r="G350" s="49">
        <v>20</v>
      </c>
      <c r="H350" s="49">
        <f t="shared" si="36"/>
        <v>500</v>
      </c>
      <c r="I350" s="49">
        <f t="shared" si="37"/>
        <v>0</v>
      </c>
    </row>
    <row r="351" spans="1:9" outlineLevel="1">
      <c r="A351" s="48" t="s">
        <v>333</v>
      </c>
      <c r="B351" s="49" t="s">
        <v>106</v>
      </c>
      <c r="C351" s="191"/>
      <c r="D351" s="108" t="s">
        <v>336</v>
      </c>
      <c r="E351" s="175"/>
      <c r="F351" s="49" t="s">
        <v>110</v>
      </c>
      <c r="G351" s="49">
        <v>50</v>
      </c>
      <c r="H351" s="49">
        <f t="shared" si="36"/>
        <v>1250</v>
      </c>
      <c r="I351" s="49">
        <f t="shared" si="37"/>
        <v>0</v>
      </c>
    </row>
    <row r="352" spans="1:9" ht="30" outlineLevel="1">
      <c r="A352" s="48" t="s">
        <v>333</v>
      </c>
      <c r="B352" s="49" t="s">
        <v>106</v>
      </c>
      <c r="C352" s="173" t="s">
        <v>204</v>
      </c>
      <c r="D352" s="108" t="s">
        <v>278</v>
      </c>
      <c r="E352" s="173"/>
      <c r="F352" s="49" t="s">
        <v>110</v>
      </c>
      <c r="G352" s="49">
        <v>5</v>
      </c>
      <c r="H352" s="49">
        <f t="shared" si="36"/>
        <v>125</v>
      </c>
      <c r="I352" s="49">
        <f t="shared" si="37"/>
        <v>0</v>
      </c>
    </row>
    <row r="353" spans="1:9" outlineLevel="1">
      <c r="A353" s="48" t="s">
        <v>333</v>
      </c>
      <c r="B353" s="49" t="s">
        <v>106</v>
      </c>
      <c r="C353" s="173"/>
      <c r="D353" s="108" t="s">
        <v>111</v>
      </c>
      <c r="E353" s="173"/>
      <c r="F353" s="49" t="s">
        <v>110</v>
      </c>
      <c r="G353" s="49">
        <v>10</v>
      </c>
      <c r="H353" s="49">
        <f t="shared" si="36"/>
        <v>250</v>
      </c>
      <c r="I353" s="49">
        <f t="shared" si="37"/>
        <v>0</v>
      </c>
    </row>
    <row r="354" spans="1:9" ht="14.45" customHeight="1" outlineLevel="1">
      <c r="A354" s="48" t="s">
        <v>333</v>
      </c>
      <c r="B354" s="49" t="s">
        <v>106</v>
      </c>
      <c r="C354" s="173" t="s">
        <v>122</v>
      </c>
      <c r="D354" s="108" t="s">
        <v>123</v>
      </c>
      <c r="E354" s="173" t="s">
        <v>124</v>
      </c>
      <c r="F354" s="49" t="s">
        <v>120</v>
      </c>
      <c r="G354" s="49">
        <v>1</v>
      </c>
      <c r="H354" s="49">
        <f t="shared" si="36"/>
        <v>25</v>
      </c>
      <c r="I354" s="49">
        <f>G354*$I$2*5</f>
        <v>0</v>
      </c>
    </row>
    <row r="355" spans="1:9" outlineLevel="1">
      <c r="A355" s="48" t="s">
        <v>333</v>
      </c>
      <c r="B355" s="49" t="s">
        <v>106</v>
      </c>
      <c r="C355" s="173"/>
      <c r="D355" s="108" t="s">
        <v>125</v>
      </c>
      <c r="E355" s="173"/>
      <c r="F355" s="49" t="s">
        <v>126</v>
      </c>
      <c r="G355" s="49">
        <v>50</v>
      </c>
      <c r="H355" s="49">
        <f t="shared" si="36"/>
        <v>1250</v>
      </c>
      <c r="I355" s="49">
        <f t="shared" ref="I355:I360" si="38">G355*$I$2</f>
        <v>0</v>
      </c>
    </row>
    <row r="356" spans="1:9" outlineLevel="1">
      <c r="A356" s="48" t="s">
        <v>333</v>
      </c>
      <c r="B356" s="49" t="s">
        <v>106</v>
      </c>
      <c r="C356" s="173"/>
      <c r="D356" s="108" t="s">
        <v>127</v>
      </c>
      <c r="E356" s="173"/>
      <c r="F356" s="49" t="s">
        <v>126</v>
      </c>
      <c r="G356" s="49">
        <v>200</v>
      </c>
      <c r="H356" s="49">
        <f t="shared" si="36"/>
        <v>5000</v>
      </c>
      <c r="I356" s="49">
        <f t="shared" si="38"/>
        <v>0</v>
      </c>
    </row>
    <row r="357" spans="1:9" s="101" customFormat="1" outlineLevel="1">
      <c r="A357" s="100" t="s">
        <v>333</v>
      </c>
      <c r="B357" s="100" t="s">
        <v>106</v>
      </c>
      <c r="C357" s="179" t="s">
        <v>129</v>
      </c>
      <c r="D357" s="179"/>
      <c r="E357" s="179"/>
      <c r="F357" s="179"/>
      <c r="G357" s="179"/>
      <c r="H357" s="179"/>
      <c r="I357" s="105"/>
    </row>
    <row r="358" spans="1:9" ht="14.45" customHeight="1" outlineLevel="1">
      <c r="A358" s="48" t="s">
        <v>333</v>
      </c>
      <c r="B358" s="49" t="s">
        <v>130</v>
      </c>
      <c r="C358" s="173" t="s">
        <v>337</v>
      </c>
      <c r="D358" s="49" t="s">
        <v>117</v>
      </c>
      <c r="E358" s="173" t="s">
        <v>338</v>
      </c>
      <c r="F358" s="49" t="s">
        <v>110</v>
      </c>
      <c r="G358" s="49">
        <v>100</v>
      </c>
      <c r="H358" s="49">
        <f>G358*$I$8</f>
        <v>2500</v>
      </c>
      <c r="I358" s="49">
        <f t="shared" si="38"/>
        <v>0</v>
      </c>
    </row>
    <row r="359" spans="1:9" outlineLevel="1">
      <c r="A359" s="48" t="s">
        <v>333</v>
      </c>
      <c r="B359" s="49" t="s">
        <v>130</v>
      </c>
      <c r="C359" s="173"/>
      <c r="D359" s="49" t="s">
        <v>339</v>
      </c>
      <c r="E359" s="173"/>
      <c r="F359" s="49" t="s">
        <v>110</v>
      </c>
      <c r="G359" s="52">
        <v>10</v>
      </c>
      <c r="H359" s="49">
        <f>G359*$I$8</f>
        <v>250</v>
      </c>
      <c r="I359" s="49">
        <f t="shared" si="38"/>
        <v>0</v>
      </c>
    </row>
    <row r="360" spans="1:9" outlineLevel="1">
      <c r="A360" s="48" t="s">
        <v>333</v>
      </c>
      <c r="B360" s="49" t="s">
        <v>130</v>
      </c>
      <c r="C360" s="173"/>
      <c r="D360" s="49" t="s">
        <v>136</v>
      </c>
      <c r="E360" s="173"/>
      <c r="F360" s="49" t="s">
        <v>110</v>
      </c>
      <c r="G360" s="49">
        <v>5</v>
      </c>
      <c r="H360" s="49">
        <f>G360*$I$8</f>
        <v>125</v>
      </c>
      <c r="I360" s="49">
        <f t="shared" si="38"/>
        <v>0</v>
      </c>
    </row>
    <row r="361" spans="1:9" outlineLevel="1">
      <c r="A361" s="48" t="s">
        <v>333</v>
      </c>
      <c r="B361" s="49" t="s">
        <v>130</v>
      </c>
      <c r="C361" s="173"/>
      <c r="D361" s="49" t="s">
        <v>137</v>
      </c>
      <c r="E361" s="173"/>
      <c r="F361" s="49" t="s">
        <v>138</v>
      </c>
      <c r="G361" s="49" t="s">
        <v>138</v>
      </c>
      <c r="H361" s="49" t="s">
        <v>138</v>
      </c>
      <c r="I361" s="49"/>
    </row>
    <row r="362" spans="1:9" outlineLevel="1">
      <c r="A362" s="48" t="s">
        <v>333</v>
      </c>
      <c r="B362" s="49" t="s">
        <v>130</v>
      </c>
      <c r="C362" s="173"/>
      <c r="D362" s="49" t="s">
        <v>127</v>
      </c>
      <c r="E362" s="173"/>
      <c r="F362" s="49" t="s">
        <v>126</v>
      </c>
      <c r="G362" s="49">
        <v>180</v>
      </c>
      <c r="H362" s="49">
        <f>G362*$I$8</f>
        <v>4500</v>
      </c>
      <c r="I362" s="49">
        <f t="shared" ref="I362:I365" si="39">G362*$I$2</f>
        <v>0</v>
      </c>
    </row>
    <row r="363" spans="1:9" ht="14.45" customHeight="1" outlineLevel="1">
      <c r="A363" s="48" t="s">
        <v>333</v>
      </c>
      <c r="B363" s="49" t="s">
        <v>130</v>
      </c>
      <c r="C363" s="178" t="s">
        <v>340</v>
      </c>
      <c r="D363" s="115" t="s">
        <v>217</v>
      </c>
      <c r="E363" s="178" t="s">
        <v>341</v>
      </c>
      <c r="F363" s="49" t="s">
        <v>110</v>
      </c>
      <c r="G363" s="49">
        <v>75</v>
      </c>
      <c r="H363" s="49">
        <f>G363*$I$8</f>
        <v>1875</v>
      </c>
      <c r="I363" s="49">
        <f t="shared" si="39"/>
        <v>0</v>
      </c>
    </row>
    <row r="364" spans="1:9" outlineLevel="1">
      <c r="A364" s="48" t="s">
        <v>333</v>
      </c>
      <c r="B364" s="49" t="s">
        <v>130</v>
      </c>
      <c r="C364" s="178"/>
      <c r="D364" s="108" t="s">
        <v>277</v>
      </c>
      <c r="E364" s="178"/>
      <c r="F364" s="49" t="s">
        <v>110</v>
      </c>
      <c r="G364" s="49">
        <v>100</v>
      </c>
      <c r="H364" s="49">
        <f>G364*$I$8</f>
        <v>2500</v>
      </c>
      <c r="I364" s="49">
        <f t="shared" si="39"/>
        <v>0</v>
      </c>
    </row>
    <row r="365" spans="1:9" outlineLevel="1">
      <c r="A365" s="48" t="s">
        <v>333</v>
      </c>
      <c r="B365" s="49" t="s">
        <v>130</v>
      </c>
      <c r="C365" s="178"/>
      <c r="D365" s="108" t="s">
        <v>117</v>
      </c>
      <c r="E365" s="178"/>
      <c r="F365" s="49" t="s">
        <v>110</v>
      </c>
      <c r="G365" s="49">
        <v>150</v>
      </c>
      <c r="H365" s="49">
        <f>G365*$I$8</f>
        <v>3750</v>
      </c>
      <c r="I365" s="49">
        <f t="shared" si="39"/>
        <v>0</v>
      </c>
    </row>
    <row r="366" spans="1:9" outlineLevel="1">
      <c r="A366" s="48" t="s">
        <v>333</v>
      </c>
      <c r="B366" s="49" t="s">
        <v>130</v>
      </c>
      <c r="C366" s="178"/>
      <c r="D366" s="108" t="s">
        <v>137</v>
      </c>
      <c r="E366" s="178"/>
      <c r="F366" s="49" t="s">
        <v>138</v>
      </c>
      <c r="G366" s="49" t="s">
        <v>138</v>
      </c>
      <c r="H366" s="49" t="s">
        <v>138</v>
      </c>
      <c r="I366" s="49"/>
    </row>
    <row r="367" spans="1:9" s="101" customFormat="1" outlineLevel="1">
      <c r="A367" s="100" t="s">
        <v>333</v>
      </c>
      <c r="B367" s="100" t="s">
        <v>130</v>
      </c>
      <c r="C367" s="179" t="s">
        <v>144</v>
      </c>
      <c r="D367" s="179"/>
      <c r="E367" s="179"/>
      <c r="F367" s="179"/>
      <c r="G367" s="179"/>
      <c r="H367" s="179"/>
      <c r="I367" s="105"/>
    </row>
    <row r="368" spans="1:9" ht="14.45" customHeight="1" outlineLevel="1">
      <c r="A368" s="48" t="s">
        <v>333</v>
      </c>
      <c r="B368" s="49" t="s">
        <v>145</v>
      </c>
      <c r="C368" s="173" t="s">
        <v>342</v>
      </c>
      <c r="D368" s="108" t="s">
        <v>236</v>
      </c>
      <c r="E368" s="173"/>
      <c r="F368" s="49" t="s">
        <v>126</v>
      </c>
      <c r="G368" s="49">
        <v>100</v>
      </c>
      <c r="H368" s="49">
        <f>G368*$I$8</f>
        <v>2500</v>
      </c>
      <c r="I368" s="49">
        <f t="shared" ref="I368:I374" si="40">G368*$I$2</f>
        <v>0</v>
      </c>
    </row>
    <row r="369" spans="1:9" ht="30" outlineLevel="1">
      <c r="A369" s="48" t="s">
        <v>333</v>
      </c>
      <c r="B369" s="49" t="s">
        <v>145</v>
      </c>
      <c r="C369" s="173"/>
      <c r="D369" s="108" t="s">
        <v>206</v>
      </c>
      <c r="E369" s="173"/>
      <c r="F369" s="49" t="s">
        <v>110</v>
      </c>
      <c r="G369" s="49">
        <v>100</v>
      </c>
      <c r="H369" s="49">
        <f>G369*$I$8</f>
        <v>2500</v>
      </c>
      <c r="I369" s="49">
        <f t="shared" si="40"/>
        <v>0</v>
      </c>
    </row>
    <row r="370" spans="1:9" s="101" customFormat="1" outlineLevel="1">
      <c r="A370" s="100" t="s">
        <v>333</v>
      </c>
      <c r="B370" s="100" t="s">
        <v>145</v>
      </c>
      <c r="C370" s="179" t="s">
        <v>150</v>
      </c>
      <c r="D370" s="179"/>
      <c r="E370" s="179"/>
      <c r="F370" s="179"/>
      <c r="G370" s="179"/>
      <c r="H370" s="179"/>
      <c r="I370" s="105"/>
    </row>
    <row r="371" spans="1:9" ht="14.45" customHeight="1" outlineLevel="1">
      <c r="A371" s="48" t="s">
        <v>333</v>
      </c>
      <c r="B371" s="49" t="s">
        <v>151</v>
      </c>
      <c r="C371" s="173" t="s">
        <v>343</v>
      </c>
      <c r="D371" s="49" t="s">
        <v>208</v>
      </c>
      <c r="E371" s="173" t="s">
        <v>344</v>
      </c>
      <c r="F371" s="49" t="s">
        <v>110</v>
      </c>
      <c r="G371" s="49">
        <v>150</v>
      </c>
      <c r="H371" s="49">
        <f>G371*$I$8</f>
        <v>3750</v>
      </c>
      <c r="I371" s="49">
        <f t="shared" si="40"/>
        <v>0</v>
      </c>
    </row>
    <row r="372" spans="1:9" outlineLevel="1">
      <c r="A372" s="48" t="s">
        <v>333</v>
      </c>
      <c r="B372" s="49" t="s">
        <v>151</v>
      </c>
      <c r="C372" s="173"/>
      <c r="D372" s="108" t="s">
        <v>345</v>
      </c>
      <c r="E372" s="173"/>
      <c r="F372" s="49" t="s">
        <v>110</v>
      </c>
      <c r="G372" s="49">
        <v>40</v>
      </c>
      <c r="H372" s="49">
        <f>G372*$I$8</f>
        <v>1000</v>
      </c>
      <c r="I372" s="49">
        <f t="shared" si="40"/>
        <v>0</v>
      </c>
    </row>
    <row r="373" spans="1:9" outlineLevel="1">
      <c r="A373" s="48" t="s">
        <v>333</v>
      </c>
      <c r="B373" s="49" t="s">
        <v>151</v>
      </c>
      <c r="C373" s="173"/>
      <c r="D373" s="108" t="s">
        <v>117</v>
      </c>
      <c r="E373" s="173"/>
      <c r="F373" s="49" t="s">
        <v>110</v>
      </c>
      <c r="G373" s="49">
        <v>100</v>
      </c>
      <c r="H373" s="49">
        <f>G373*$I$8</f>
        <v>2500</v>
      </c>
      <c r="I373" s="49">
        <f t="shared" si="40"/>
        <v>0</v>
      </c>
    </row>
    <row r="374" spans="1:9" outlineLevel="1">
      <c r="A374" s="48" t="s">
        <v>333</v>
      </c>
      <c r="B374" s="49" t="s">
        <v>151</v>
      </c>
      <c r="C374" s="108"/>
      <c r="D374" s="111" t="s">
        <v>261</v>
      </c>
      <c r="E374" s="96" t="s">
        <v>219</v>
      </c>
      <c r="F374" s="49" t="s">
        <v>126</v>
      </c>
      <c r="G374" s="50">
        <v>200</v>
      </c>
      <c r="H374" s="49">
        <f>G374*$I$8</f>
        <v>5000</v>
      </c>
      <c r="I374" s="49">
        <f t="shared" si="40"/>
        <v>0</v>
      </c>
    </row>
    <row r="375" spans="1:9" s="101" customFormat="1" outlineLevel="1">
      <c r="A375" s="100" t="s">
        <v>333</v>
      </c>
      <c r="B375" s="100" t="s">
        <v>151</v>
      </c>
      <c r="C375" s="179" t="s">
        <v>161</v>
      </c>
      <c r="D375" s="179"/>
      <c r="E375" s="179"/>
      <c r="F375" s="179"/>
      <c r="G375" s="179"/>
      <c r="H375" s="179"/>
      <c r="I375" s="105"/>
    </row>
    <row r="376" spans="1:9" ht="14.65" customHeight="1" outlineLevel="1">
      <c r="A376" s="49" t="s">
        <v>333</v>
      </c>
      <c r="B376" s="120" t="s">
        <v>162</v>
      </c>
      <c r="C376" s="122" t="s">
        <v>346</v>
      </c>
      <c r="D376" s="107" t="s">
        <v>164</v>
      </c>
      <c r="E376" s="99" t="s">
        <v>138</v>
      </c>
      <c r="F376" s="46" t="s">
        <v>126</v>
      </c>
      <c r="G376" s="48">
        <v>1500</v>
      </c>
      <c r="H376" s="49">
        <f>G376*$I$8</f>
        <v>37500</v>
      </c>
      <c r="I376" s="104"/>
    </row>
    <row r="377" spans="1:9" ht="15.75" outlineLevel="1">
      <c r="A377" s="48" t="s">
        <v>333</v>
      </c>
      <c r="B377" s="48" t="s">
        <v>165</v>
      </c>
      <c r="C377" s="46"/>
      <c r="D377" s="113" t="s">
        <v>138</v>
      </c>
      <c r="E377" s="114" t="s">
        <v>166</v>
      </c>
      <c r="F377" s="46" t="s">
        <v>138</v>
      </c>
      <c r="G377" s="48">
        <v>54</v>
      </c>
      <c r="H377" s="49" t="s">
        <v>138</v>
      </c>
      <c r="I377" s="49" t="s">
        <v>138</v>
      </c>
    </row>
    <row r="378" spans="1:9" ht="15.75" outlineLevel="1">
      <c r="A378" s="48" t="s">
        <v>333</v>
      </c>
      <c r="B378" s="48" t="s">
        <v>165</v>
      </c>
      <c r="C378" s="46"/>
      <c r="D378" s="113" t="s">
        <v>138</v>
      </c>
      <c r="E378" s="114" t="s">
        <v>167</v>
      </c>
      <c r="F378" s="46" t="s">
        <v>138</v>
      </c>
      <c r="G378" s="48">
        <v>50</v>
      </c>
      <c r="H378" s="49" t="s">
        <v>138</v>
      </c>
      <c r="I378" s="49" t="s">
        <v>138</v>
      </c>
    </row>
    <row r="379" spans="1:9" ht="15.75" outlineLevel="1">
      <c r="A379" s="48" t="s">
        <v>333</v>
      </c>
      <c r="B379" s="48" t="s">
        <v>165</v>
      </c>
      <c r="C379" s="46"/>
      <c r="D379" s="113" t="s">
        <v>138</v>
      </c>
      <c r="E379" s="114" t="s">
        <v>168</v>
      </c>
      <c r="F379" s="46" t="s">
        <v>138</v>
      </c>
      <c r="G379" s="48">
        <v>220</v>
      </c>
      <c r="H379" s="49" t="s">
        <v>138</v>
      </c>
      <c r="I379" s="49" t="s">
        <v>138</v>
      </c>
    </row>
    <row r="380" spans="1:9" ht="15.75" outlineLevel="1">
      <c r="A380" s="48" t="s">
        <v>333</v>
      </c>
      <c r="B380" s="48" t="s">
        <v>165</v>
      </c>
      <c r="C380" s="46"/>
      <c r="D380" s="113" t="s">
        <v>138</v>
      </c>
      <c r="E380" s="114" t="s">
        <v>169</v>
      </c>
      <c r="F380" s="46" t="s">
        <v>138</v>
      </c>
      <c r="G380" s="48">
        <v>1790</v>
      </c>
      <c r="H380" s="49" t="s">
        <v>138</v>
      </c>
      <c r="I380" s="49" t="s">
        <v>138</v>
      </c>
    </row>
    <row r="381" spans="1:9" s="103" customFormat="1" ht="15.75">
      <c r="A381" s="102" t="s">
        <v>333</v>
      </c>
      <c r="B381" s="100" t="s">
        <v>165</v>
      </c>
      <c r="C381" s="123" t="s">
        <v>346</v>
      </c>
      <c r="D381" s="172" t="s">
        <v>170</v>
      </c>
      <c r="E381" s="172"/>
      <c r="F381" s="172"/>
      <c r="G381" s="172"/>
      <c r="H381" s="172"/>
      <c r="I381" s="106"/>
    </row>
    <row r="382" spans="1:9" ht="14.45" customHeight="1" outlineLevel="1">
      <c r="A382" s="48" t="s">
        <v>347</v>
      </c>
      <c r="B382" s="49" t="s">
        <v>106</v>
      </c>
      <c r="C382" s="173" t="s">
        <v>348</v>
      </c>
      <c r="D382" s="108" t="s">
        <v>117</v>
      </c>
      <c r="E382" s="173" t="s">
        <v>349</v>
      </c>
      <c r="F382" s="49" t="s">
        <v>110</v>
      </c>
      <c r="G382" s="49">
        <v>150</v>
      </c>
      <c r="H382" s="49">
        <f t="shared" ref="H382:H392" si="41">G382*$I$8</f>
        <v>3750</v>
      </c>
      <c r="I382" s="49">
        <f>G382*$I$2</f>
        <v>0</v>
      </c>
    </row>
    <row r="383" spans="1:9" outlineLevel="1">
      <c r="A383" s="48" t="s">
        <v>347</v>
      </c>
      <c r="B383" s="49" t="s">
        <v>106</v>
      </c>
      <c r="C383" s="173"/>
      <c r="D383" s="108" t="s">
        <v>119</v>
      </c>
      <c r="E383" s="173"/>
      <c r="F383" s="49" t="s">
        <v>133</v>
      </c>
      <c r="G383" s="49">
        <v>5</v>
      </c>
      <c r="H383" s="49">
        <f t="shared" si="41"/>
        <v>125</v>
      </c>
      <c r="I383" s="49">
        <f>G383*5*$I$2</f>
        <v>0</v>
      </c>
    </row>
    <row r="384" spans="1:9" ht="15.75" outlineLevel="1">
      <c r="A384" s="48" t="s">
        <v>347</v>
      </c>
      <c r="B384" s="49" t="s">
        <v>106</v>
      </c>
      <c r="C384" s="173"/>
      <c r="D384" s="119" t="s">
        <v>136</v>
      </c>
      <c r="E384" s="173"/>
      <c r="F384" s="49" t="s">
        <v>110</v>
      </c>
      <c r="G384" s="49">
        <v>5</v>
      </c>
      <c r="H384" s="49">
        <f t="shared" si="41"/>
        <v>125</v>
      </c>
      <c r="I384" s="49">
        <f t="shared" ref="I384:I389" si="42">G384*$I$2</f>
        <v>0</v>
      </c>
    </row>
    <row r="385" spans="1:9" ht="30" outlineLevel="1">
      <c r="A385" s="48" t="s">
        <v>347</v>
      </c>
      <c r="B385" s="49" t="s">
        <v>106</v>
      </c>
      <c r="C385" s="173" t="s">
        <v>204</v>
      </c>
      <c r="D385" s="108" t="s">
        <v>278</v>
      </c>
      <c r="E385" s="173"/>
      <c r="F385" s="49" t="s">
        <v>110</v>
      </c>
      <c r="G385" s="49">
        <v>50</v>
      </c>
      <c r="H385" s="49">
        <f t="shared" si="41"/>
        <v>1250</v>
      </c>
      <c r="I385" s="49">
        <f t="shared" si="42"/>
        <v>0</v>
      </c>
    </row>
    <row r="386" spans="1:9" outlineLevel="1">
      <c r="A386" s="48" t="s">
        <v>347</v>
      </c>
      <c r="B386" s="49" t="s">
        <v>106</v>
      </c>
      <c r="C386" s="173"/>
      <c r="D386" s="108" t="s">
        <v>350</v>
      </c>
      <c r="E386" s="173"/>
      <c r="F386" s="49" t="s">
        <v>110</v>
      </c>
      <c r="G386" s="49">
        <v>50</v>
      </c>
      <c r="H386" s="49">
        <f t="shared" si="41"/>
        <v>1250</v>
      </c>
      <c r="I386" s="49">
        <f t="shared" si="42"/>
        <v>0</v>
      </c>
    </row>
    <row r="387" spans="1:9" outlineLevel="1">
      <c r="A387" s="48" t="s">
        <v>347</v>
      </c>
      <c r="B387" s="49" t="s">
        <v>106</v>
      </c>
      <c r="C387" s="173"/>
      <c r="D387" s="108" t="s">
        <v>111</v>
      </c>
      <c r="E387" s="173"/>
      <c r="F387" s="49" t="s">
        <v>110</v>
      </c>
      <c r="G387" s="49">
        <v>5</v>
      </c>
      <c r="H387" s="49">
        <f t="shared" si="41"/>
        <v>125</v>
      </c>
      <c r="I387" s="49">
        <f t="shared" si="42"/>
        <v>0</v>
      </c>
    </row>
    <row r="388" spans="1:9" outlineLevel="1">
      <c r="A388" s="48" t="s">
        <v>347</v>
      </c>
      <c r="B388" s="49" t="s">
        <v>106</v>
      </c>
      <c r="C388" s="108" t="s">
        <v>128</v>
      </c>
      <c r="D388" s="108" t="s">
        <v>128</v>
      </c>
      <c r="E388" s="96"/>
      <c r="F388" s="49" t="s">
        <v>110</v>
      </c>
      <c r="G388" s="49">
        <v>120</v>
      </c>
      <c r="H388" s="49">
        <f t="shared" si="41"/>
        <v>3000</v>
      </c>
      <c r="I388" s="49">
        <f t="shared" si="42"/>
        <v>0</v>
      </c>
    </row>
    <row r="389" spans="1:9" outlineLevel="1">
      <c r="A389" s="48" t="s">
        <v>347</v>
      </c>
      <c r="B389" s="49" t="s">
        <v>106</v>
      </c>
      <c r="C389" s="108" t="s">
        <v>112</v>
      </c>
      <c r="D389" s="108" t="s">
        <v>113</v>
      </c>
      <c r="E389" s="96"/>
      <c r="F389" s="49" t="s">
        <v>133</v>
      </c>
      <c r="G389" s="49">
        <v>1</v>
      </c>
      <c r="H389" s="49">
        <f t="shared" si="41"/>
        <v>25</v>
      </c>
      <c r="I389" s="49">
        <f t="shared" si="42"/>
        <v>0</v>
      </c>
    </row>
    <row r="390" spans="1:9" ht="14.45" customHeight="1" outlineLevel="1">
      <c r="A390" s="48" t="s">
        <v>347</v>
      </c>
      <c r="B390" s="49" t="s">
        <v>106</v>
      </c>
      <c r="C390" s="173" t="s">
        <v>122</v>
      </c>
      <c r="D390" s="108" t="s">
        <v>123</v>
      </c>
      <c r="E390" s="173" t="s">
        <v>124</v>
      </c>
      <c r="F390" s="49" t="s">
        <v>120</v>
      </c>
      <c r="G390" s="49">
        <v>1</v>
      </c>
      <c r="H390" s="49">
        <f t="shared" si="41"/>
        <v>25</v>
      </c>
      <c r="I390" s="49">
        <f>G390*$I$2*5</f>
        <v>0</v>
      </c>
    </row>
    <row r="391" spans="1:9" outlineLevel="1">
      <c r="A391" s="48" t="s">
        <v>347</v>
      </c>
      <c r="B391" s="49" t="s">
        <v>106</v>
      </c>
      <c r="C391" s="173"/>
      <c r="D391" s="51" t="s">
        <v>196</v>
      </c>
      <c r="E391" s="173"/>
      <c r="F391" s="49" t="s">
        <v>110</v>
      </c>
      <c r="G391" s="49">
        <v>50</v>
      </c>
      <c r="H391" s="49">
        <f t="shared" si="41"/>
        <v>1250</v>
      </c>
      <c r="I391" s="49">
        <f>G391*$I$2</f>
        <v>0</v>
      </c>
    </row>
    <row r="392" spans="1:9" outlineLevel="1">
      <c r="A392" s="48" t="s">
        <v>347</v>
      </c>
      <c r="B392" s="49" t="s">
        <v>106</v>
      </c>
      <c r="C392" s="173"/>
      <c r="D392" s="108" t="s">
        <v>127</v>
      </c>
      <c r="E392" s="173"/>
      <c r="F392" s="49" t="s">
        <v>126</v>
      </c>
      <c r="G392" s="49">
        <v>200</v>
      </c>
      <c r="H392" s="49">
        <f t="shared" si="41"/>
        <v>5000</v>
      </c>
      <c r="I392" s="49">
        <f t="shared" ref="I392:I398" si="43">G392*$I$2</f>
        <v>0</v>
      </c>
    </row>
    <row r="393" spans="1:9" s="101" customFormat="1" outlineLevel="1">
      <c r="A393" s="100" t="s">
        <v>347</v>
      </c>
      <c r="B393" s="100" t="s">
        <v>106</v>
      </c>
      <c r="C393" s="179" t="s">
        <v>129</v>
      </c>
      <c r="D393" s="179"/>
      <c r="E393" s="179"/>
      <c r="F393" s="179"/>
      <c r="G393" s="179"/>
      <c r="H393" s="179"/>
      <c r="I393" s="105"/>
    </row>
    <row r="394" spans="1:9" ht="14.45" customHeight="1" outlineLevel="1">
      <c r="A394" s="48" t="s">
        <v>347</v>
      </c>
      <c r="B394" s="49" t="s">
        <v>130</v>
      </c>
      <c r="C394" s="173" t="s">
        <v>351</v>
      </c>
      <c r="D394" s="49" t="s">
        <v>117</v>
      </c>
      <c r="E394" s="173" t="s">
        <v>227</v>
      </c>
      <c r="F394" s="49" t="s">
        <v>110</v>
      </c>
      <c r="G394" s="49">
        <v>25</v>
      </c>
      <c r="H394" s="49">
        <f>G394*$I$8</f>
        <v>625</v>
      </c>
      <c r="I394" s="49">
        <f t="shared" si="43"/>
        <v>0</v>
      </c>
    </row>
    <row r="395" spans="1:9" outlineLevel="1">
      <c r="A395" s="48" t="s">
        <v>347</v>
      </c>
      <c r="B395" s="49" t="s">
        <v>130</v>
      </c>
      <c r="C395" s="173"/>
      <c r="D395" s="49" t="s">
        <v>134</v>
      </c>
      <c r="E395" s="173"/>
      <c r="F395" s="49" t="s">
        <v>110</v>
      </c>
      <c r="G395" s="52">
        <v>50</v>
      </c>
      <c r="H395" s="49">
        <f>G395*$I$8</f>
        <v>1250</v>
      </c>
      <c r="I395" s="49">
        <f t="shared" si="43"/>
        <v>0</v>
      </c>
    </row>
    <row r="396" spans="1:9" outlineLevel="1">
      <c r="A396" s="48" t="s">
        <v>347</v>
      </c>
      <c r="B396" s="49" t="s">
        <v>130</v>
      </c>
      <c r="C396" s="173"/>
      <c r="D396" s="49" t="s">
        <v>228</v>
      </c>
      <c r="E396" s="173"/>
      <c r="F396" s="49"/>
      <c r="G396" s="52">
        <v>35</v>
      </c>
      <c r="H396" s="49">
        <f>G396*$I$8</f>
        <v>875</v>
      </c>
      <c r="I396" s="49">
        <f t="shared" si="43"/>
        <v>0</v>
      </c>
    </row>
    <row r="397" spans="1:9" outlineLevel="1">
      <c r="A397" s="48" t="s">
        <v>347</v>
      </c>
      <c r="B397" s="49" t="s">
        <v>130</v>
      </c>
      <c r="C397" s="173"/>
      <c r="D397" s="49" t="s">
        <v>229</v>
      </c>
      <c r="E397" s="173"/>
      <c r="F397" s="49" t="s">
        <v>110</v>
      </c>
      <c r="G397" s="49">
        <v>5</v>
      </c>
      <c r="H397" s="49">
        <f>G397*$I$8</f>
        <v>125</v>
      </c>
      <c r="I397" s="49">
        <f t="shared" si="43"/>
        <v>0</v>
      </c>
    </row>
    <row r="398" spans="1:9" outlineLevel="1">
      <c r="A398" s="48" t="s">
        <v>347</v>
      </c>
      <c r="B398" s="49" t="s">
        <v>130</v>
      </c>
      <c r="C398" s="173"/>
      <c r="D398" s="49" t="s">
        <v>230</v>
      </c>
      <c r="E398" s="173"/>
      <c r="F398" s="49" t="s">
        <v>110</v>
      </c>
      <c r="G398" s="49">
        <v>25</v>
      </c>
      <c r="H398" s="49">
        <f>G398*$I$8</f>
        <v>625</v>
      </c>
      <c r="I398" s="49">
        <f t="shared" si="43"/>
        <v>0</v>
      </c>
    </row>
    <row r="399" spans="1:9" outlineLevel="1">
      <c r="A399" s="48" t="s">
        <v>347</v>
      </c>
      <c r="B399" s="49" t="s">
        <v>130</v>
      </c>
      <c r="C399" s="173"/>
      <c r="D399" s="49" t="s">
        <v>137</v>
      </c>
      <c r="E399" s="173"/>
      <c r="F399" s="49" t="s">
        <v>138</v>
      </c>
      <c r="G399" s="49" t="s">
        <v>138</v>
      </c>
      <c r="H399" s="49" t="s">
        <v>138</v>
      </c>
      <c r="I399" s="49"/>
    </row>
    <row r="400" spans="1:9" outlineLevel="1">
      <c r="A400" s="48" t="s">
        <v>347</v>
      </c>
      <c r="B400" s="49" t="s">
        <v>130</v>
      </c>
      <c r="C400" s="173"/>
      <c r="D400" s="49" t="s">
        <v>127</v>
      </c>
      <c r="E400" s="173"/>
      <c r="F400" s="49" t="s">
        <v>126</v>
      </c>
      <c r="G400" s="49">
        <v>180</v>
      </c>
      <c r="H400" s="49">
        <f>G400*$I$8</f>
        <v>4500</v>
      </c>
      <c r="I400" s="49">
        <f t="shared" ref="I400:I406" si="44">G400*$I$2</f>
        <v>0</v>
      </c>
    </row>
    <row r="401" spans="1:9" ht="43.15" customHeight="1" outlineLevel="1">
      <c r="A401" s="48" t="s">
        <v>347</v>
      </c>
      <c r="B401" s="49" t="s">
        <v>130</v>
      </c>
      <c r="C401" s="178" t="s">
        <v>352</v>
      </c>
      <c r="D401" s="115" t="s">
        <v>210</v>
      </c>
      <c r="E401" s="178" t="s">
        <v>353</v>
      </c>
      <c r="F401" s="49" t="s">
        <v>110</v>
      </c>
      <c r="G401" s="49">
        <v>65</v>
      </c>
      <c r="H401" s="49">
        <f>G401*$I$8</f>
        <v>1625</v>
      </c>
      <c r="I401" s="49">
        <f t="shared" si="44"/>
        <v>0</v>
      </c>
    </row>
    <row r="402" spans="1:9" outlineLevel="1">
      <c r="A402" s="48" t="s">
        <v>347</v>
      </c>
      <c r="B402" s="49" t="s">
        <v>130</v>
      </c>
      <c r="C402" s="178"/>
      <c r="D402" s="108" t="s">
        <v>121</v>
      </c>
      <c r="E402" s="178"/>
      <c r="F402" s="49" t="s">
        <v>110</v>
      </c>
      <c r="G402" s="49">
        <v>10</v>
      </c>
      <c r="H402" s="49">
        <f>G402*$I$8</f>
        <v>250</v>
      </c>
      <c r="I402" s="49">
        <f>G402*$I$2</f>
        <v>0</v>
      </c>
    </row>
    <row r="403" spans="1:9" outlineLevel="1">
      <c r="A403" s="48" t="s">
        <v>347</v>
      </c>
      <c r="B403" s="49" t="s">
        <v>130</v>
      </c>
      <c r="C403" s="178"/>
      <c r="D403" s="108" t="s">
        <v>117</v>
      </c>
      <c r="E403" s="178"/>
      <c r="F403" s="49" t="s">
        <v>110</v>
      </c>
      <c r="G403" s="49">
        <v>50</v>
      </c>
      <c r="H403" s="49">
        <f>G403*$I$8</f>
        <v>1250</v>
      </c>
      <c r="I403" s="49">
        <f t="shared" si="44"/>
        <v>0</v>
      </c>
    </row>
    <row r="404" spans="1:9" outlineLevel="1">
      <c r="A404" s="48" t="s">
        <v>347</v>
      </c>
      <c r="B404" s="49" t="s">
        <v>130</v>
      </c>
      <c r="C404" s="178"/>
      <c r="D404" s="108" t="s">
        <v>137</v>
      </c>
      <c r="E404" s="178"/>
      <c r="F404" s="49" t="s">
        <v>110</v>
      </c>
      <c r="G404" s="49">
        <v>100</v>
      </c>
      <c r="H404" s="49">
        <f>G404*$I$8</f>
        <v>2500</v>
      </c>
      <c r="I404" s="49" t="s">
        <v>138</v>
      </c>
    </row>
    <row r="405" spans="1:9" s="101" customFormat="1" outlineLevel="1">
      <c r="A405" s="100" t="s">
        <v>347</v>
      </c>
      <c r="B405" s="100" t="s">
        <v>130</v>
      </c>
      <c r="C405" s="179" t="s">
        <v>144</v>
      </c>
      <c r="D405" s="179"/>
      <c r="E405" s="179"/>
      <c r="F405" s="179"/>
      <c r="G405" s="179"/>
      <c r="H405" s="179"/>
      <c r="I405" s="105"/>
    </row>
    <row r="406" spans="1:9" ht="14.45" customHeight="1" outlineLevel="1">
      <c r="A406" s="48" t="s">
        <v>347</v>
      </c>
      <c r="B406" s="49" t="s">
        <v>145</v>
      </c>
      <c r="C406" s="173" t="s">
        <v>354</v>
      </c>
      <c r="D406" s="108" t="s">
        <v>191</v>
      </c>
      <c r="E406" s="173" t="s">
        <v>355</v>
      </c>
      <c r="F406" s="49" t="s">
        <v>126</v>
      </c>
      <c r="G406" s="49">
        <v>40</v>
      </c>
      <c r="H406" s="49">
        <f>G406*$I$8</f>
        <v>1000</v>
      </c>
      <c r="I406" s="49">
        <f t="shared" si="44"/>
        <v>0</v>
      </c>
    </row>
    <row r="407" spans="1:9" ht="45" outlineLevel="1">
      <c r="A407" s="48" t="s">
        <v>347</v>
      </c>
      <c r="B407" s="49" t="s">
        <v>145</v>
      </c>
      <c r="C407" s="173"/>
      <c r="D407" s="108" t="s">
        <v>190</v>
      </c>
      <c r="E407" s="173"/>
      <c r="F407" s="49"/>
      <c r="G407" s="49">
        <v>60</v>
      </c>
      <c r="H407" s="49">
        <f>G407*$I$8</f>
        <v>1500</v>
      </c>
      <c r="I407" s="49"/>
    </row>
    <row r="408" spans="1:9" outlineLevel="1">
      <c r="A408" s="48" t="s">
        <v>347</v>
      </c>
      <c r="B408" s="49" t="s">
        <v>145</v>
      </c>
      <c r="C408" s="173"/>
      <c r="D408" s="108" t="s">
        <v>137</v>
      </c>
      <c r="E408" s="173"/>
      <c r="F408" s="49"/>
      <c r="G408" s="49">
        <v>50</v>
      </c>
      <c r="H408" s="49">
        <f>G408*$I$8</f>
        <v>1250</v>
      </c>
      <c r="I408" s="49" t="s">
        <v>138</v>
      </c>
    </row>
    <row r="409" spans="1:9" ht="30" outlineLevel="1">
      <c r="A409" s="48" t="s">
        <v>347</v>
      </c>
      <c r="B409" s="49" t="s">
        <v>145</v>
      </c>
      <c r="C409" s="108" t="s">
        <v>287</v>
      </c>
      <c r="D409" s="108" t="s">
        <v>288</v>
      </c>
      <c r="E409" s="96" t="s">
        <v>219</v>
      </c>
      <c r="F409" s="49" t="s">
        <v>126</v>
      </c>
      <c r="G409" s="49">
        <v>200</v>
      </c>
      <c r="H409" s="49">
        <f>G409*$I$8</f>
        <v>5000</v>
      </c>
      <c r="I409" s="49">
        <f t="shared" ref="I409:I415" si="45">G409*$I$2</f>
        <v>0</v>
      </c>
    </row>
    <row r="410" spans="1:9" s="101" customFormat="1" outlineLevel="1">
      <c r="A410" s="100" t="s">
        <v>347</v>
      </c>
      <c r="B410" s="100" t="s">
        <v>145</v>
      </c>
      <c r="C410" s="179" t="s">
        <v>150</v>
      </c>
      <c r="D410" s="179"/>
      <c r="E410" s="179"/>
      <c r="F410" s="179"/>
      <c r="G410" s="179"/>
      <c r="H410" s="179"/>
      <c r="I410" s="105"/>
    </row>
    <row r="411" spans="1:9" ht="28.9" customHeight="1" outlineLevel="1">
      <c r="A411" s="48" t="s">
        <v>347</v>
      </c>
      <c r="B411" s="49" t="s">
        <v>151</v>
      </c>
      <c r="C411" s="173" t="s">
        <v>356</v>
      </c>
      <c r="D411" s="108" t="s">
        <v>357</v>
      </c>
      <c r="E411" s="173" t="s">
        <v>358</v>
      </c>
      <c r="F411" s="49" t="s">
        <v>110</v>
      </c>
      <c r="G411" s="49">
        <v>90</v>
      </c>
      <c r="H411" s="49">
        <f>G411*$I$8</f>
        <v>2250</v>
      </c>
      <c r="I411" s="49">
        <f t="shared" si="45"/>
        <v>0</v>
      </c>
    </row>
    <row r="412" spans="1:9" outlineLevel="1">
      <c r="A412" s="48" t="s">
        <v>347</v>
      </c>
      <c r="B412" s="49" t="s">
        <v>151</v>
      </c>
      <c r="C412" s="173"/>
      <c r="D412" s="108" t="s">
        <v>339</v>
      </c>
      <c r="E412" s="173"/>
      <c r="F412" s="49" t="s">
        <v>110</v>
      </c>
      <c r="G412" s="49">
        <v>40</v>
      </c>
      <c r="H412" s="49">
        <f>G412*$I$8</f>
        <v>1000</v>
      </c>
      <c r="I412" s="49">
        <f t="shared" si="45"/>
        <v>0</v>
      </c>
    </row>
    <row r="413" spans="1:9" outlineLevel="1">
      <c r="A413" s="48" t="s">
        <v>347</v>
      </c>
      <c r="B413" s="49" t="s">
        <v>151</v>
      </c>
      <c r="C413" s="173"/>
      <c r="D413" s="108" t="s">
        <v>137</v>
      </c>
      <c r="E413" s="173"/>
      <c r="F413" s="49" t="s">
        <v>110</v>
      </c>
      <c r="G413" s="49">
        <v>30</v>
      </c>
      <c r="H413" s="49">
        <f>G413*$I$8</f>
        <v>750</v>
      </c>
      <c r="I413" s="49" t="s">
        <v>138</v>
      </c>
    </row>
    <row r="414" spans="1:9" outlineLevel="1">
      <c r="A414" s="48" t="s">
        <v>347</v>
      </c>
      <c r="B414" s="49" t="s">
        <v>151</v>
      </c>
      <c r="C414" s="173"/>
      <c r="D414" s="108" t="s">
        <v>117</v>
      </c>
      <c r="E414" s="173"/>
      <c r="F414" s="49" t="s">
        <v>110</v>
      </c>
      <c r="G414" s="49">
        <v>150</v>
      </c>
      <c r="H414" s="49">
        <f>G414*$I$8</f>
        <v>3750</v>
      </c>
      <c r="I414" s="49">
        <f t="shared" si="45"/>
        <v>0</v>
      </c>
    </row>
    <row r="415" spans="1:9" outlineLevel="1">
      <c r="A415" s="48" t="s">
        <v>347</v>
      </c>
      <c r="B415" s="49" t="s">
        <v>151</v>
      </c>
      <c r="C415" s="108" t="s">
        <v>159</v>
      </c>
      <c r="D415" s="111" t="s">
        <v>359</v>
      </c>
      <c r="E415" s="96" t="s">
        <v>219</v>
      </c>
      <c r="F415" s="49" t="s">
        <v>126</v>
      </c>
      <c r="G415" s="50">
        <v>200</v>
      </c>
      <c r="H415" s="49">
        <f>G415*$I$8</f>
        <v>5000</v>
      </c>
      <c r="I415" s="49">
        <f t="shared" si="45"/>
        <v>0</v>
      </c>
    </row>
    <row r="416" spans="1:9" s="101" customFormat="1" outlineLevel="1">
      <c r="A416" s="100" t="s">
        <v>347</v>
      </c>
      <c r="B416" s="100" t="s">
        <v>151</v>
      </c>
      <c r="C416" s="179" t="s">
        <v>161</v>
      </c>
      <c r="D416" s="179"/>
      <c r="E416" s="179"/>
      <c r="F416" s="179"/>
      <c r="G416" s="179"/>
      <c r="H416" s="179"/>
      <c r="I416" s="105"/>
    </row>
    <row r="417" spans="1:9" ht="14.65" customHeight="1" outlineLevel="1">
      <c r="A417" s="49" t="s">
        <v>347</v>
      </c>
      <c r="B417" s="120" t="s">
        <v>162</v>
      </c>
      <c r="C417" s="122" t="s">
        <v>360</v>
      </c>
      <c r="D417" s="107" t="s">
        <v>164</v>
      </c>
      <c r="E417" s="99" t="s">
        <v>138</v>
      </c>
      <c r="F417" s="46" t="s">
        <v>126</v>
      </c>
      <c r="G417" s="48">
        <v>1500</v>
      </c>
      <c r="H417" s="49">
        <f>G417*$I$8</f>
        <v>37500</v>
      </c>
      <c r="I417" s="104"/>
    </row>
    <row r="418" spans="1:9" ht="15.75" outlineLevel="1">
      <c r="A418" s="48" t="s">
        <v>347</v>
      </c>
      <c r="B418" s="48" t="s">
        <v>165</v>
      </c>
      <c r="C418" s="46"/>
      <c r="D418" s="113" t="s">
        <v>138</v>
      </c>
      <c r="E418" s="114" t="s">
        <v>166</v>
      </c>
      <c r="F418" s="46" t="s">
        <v>138</v>
      </c>
      <c r="G418" s="48">
        <v>64</v>
      </c>
      <c r="H418" s="49" t="s">
        <v>138</v>
      </c>
      <c r="I418" s="49" t="s">
        <v>138</v>
      </c>
    </row>
    <row r="419" spans="1:9" ht="15.75" outlineLevel="1">
      <c r="A419" s="48" t="s">
        <v>347</v>
      </c>
      <c r="B419" s="48" t="s">
        <v>165</v>
      </c>
      <c r="C419" s="46"/>
      <c r="D419" s="113" t="s">
        <v>138</v>
      </c>
      <c r="E419" s="114" t="s">
        <v>167</v>
      </c>
      <c r="F419" s="46" t="s">
        <v>138</v>
      </c>
      <c r="G419" s="48">
        <v>50</v>
      </c>
      <c r="H419" s="49" t="s">
        <v>138</v>
      </c>
      <c r="I419" s="49" t="s">
        <v>138</v>
      </c>
    </row>
    <row r="420" spans="1:9" ht="15.75" outlineLevel="1">
      <c r="A420" s="48" t="s">
        <v>347</v>
      </c>
      <c r="B420" s="48" t="s">
        <v>165</v>
      </c>
      <c r="C420" s="46"/>
      <c r="D420" s="113" t="s">
        <v>138</v>
      </c>
      <c r="E420" s="114" t="s">
        <v>168</v>
      </c>
      <c r="F420" s="46" t="s">
        <v>138</v>
      </c>
      <c r="G420" s="48">
        <v>210</v>
      </c>
      <c r="H420" s="49" t="s">
        <v>138</v>
      </c>
      <c r="I420" s="49" t="s">
        <v>138</v>
      </c>
    </row>
    <row r="421" spans="1:9" ht="15.75" outlineLevel="1">
      <c r="A421" s="48" t="s">
        <v>347</v>
      </c>
      <c r="B421" s="48" t="s">
        <v>165</v>
      </c>
      <c r="C421" s="46"/>
      <c r="D421" s="113" t="s">
        <v>138</v>
      </c>
      <c r="E421" s="114" t="s">
        <v>169</v>
      </c>
      <c r="F421" s="46" t="s">
        <v>138</v>
      </c>
      <c r="G421" s="48">
        <v>1787</v>
      </c>
      <c r="H421" s="49" t="s">
        <v>138</v>
      </c>
      <c r="I421" s="49" t="s">
        <v>138</v>
      </c>
    </row>
    <row r="422" spans="1:9" s="103" customFormat="1" ht="15.75">
      <c r="A422" s="102" t="s">
        <v>347</v>
      </c>
      <c r="B422" s="100" t="s">
        <v>165</v>
      </c>
      <c r="C422" s="123" t="s">
        <v>360</v>
      </c>
      <c r="D422" s="172" t="s">
        <v>170</v>
      </c>
      <c r="E422" s="172"/>
      <c r="F422" s="172"/>
      <c r="G422" s="172"/>
      <c r="H422" s="172"/>
      <c r="I422" s="106"/>
    </row>
    <row r="423" spans="1:9" ht="14.45" customHeight="1" outlineLevel="1">
      <c r="A423" s="48" t="s">
        <v>361</v>
      </c>
      <c r="B423" s="49" t="s">
        <v>106</v>
      </c>
      <c r="C423" s="173" t="s">
        <v>362</v>
      </c>
      <c r="D423" s="108" t="s">
        <v>117</v>
      </c>
      <c r="E423" s="173" t="s">
        <v>363</v>
      </c>
      <c r="F423" s="49" t="s">
        <v>110</v>
      </c>
      <c r="G423" s="49">
        <v>300</v>
      </c>
      <c r="H423" s="49">
        <f t="shared" ref="H423:H433" si="46">G423*$I$8</f>
        <v>7500</v>
      </c>
      <c r="I423" s="49">
        <f>G423*$I$2</f>
        <v>0</v>
      </c>
    </row>
    <row r="424" spans="1:9" outlineLevel="1">
      <c r="A424" s="48" t="s">
        <v>361</v>
      </c>
      <c r="B424" s="49" t="s">
        <v>106</v>
      </c>
      <c r="C424" s="173"/>
      <c r="D424" s="108" t="s">
        <v>113</v>
      </c>
      <c r="E424" s="173"/>
      <c r="F424" s="49" t="s">
        <v>133</v>
      </c>
      <c r="G424" s="49">
        <v>2</v>
      </c>
      <c r="H424" s="49">
        <f t="shared" si="46"/>
        <v>50</v>
      </c>
      <c r="I424" s="49">
        <f t="shared" ref="I424:I430" si="47">G424*$I$2</f>
        <v>0</v>
      </c>
    </row>
    <row r="425" spans="1:9" ht="15.75" outlineLevel="1">
      <c r="A425" s="48" t="s">
        <v>361</v>
      </c>
      <c r="B425" s="49" t="s">
        <v>106</v>
      </c>
      <c r="C425" s="173"/>
      <c r="D425" s="119" t="s">
        <v>136</v>
      </c>
      <c r="E425" s="173"/>
      <c r="F425" s="49" t="s">
        <v>110</v>
      </c>
      <c r="G425" s="49">
        <v>20</v>
      </c>
      <c r="H425" s="49">
        <f t="shared" si="46"/>
        <v>500</v>
      </c>
      <c r="I425" s="49">
        <f t="shared" si="47"/>
        <v>0</v>
      </c>
    </row>
    <row r="426" spans="1:9" outlineLevel="1">
      <c r="A426" s="48" t="s">
        <v>361</v>
      </c>
      <c r="B426" s="49" t="s">
        <v>106</v>
      </c>
      <c r="C426" s="173"/>
      <c r="D426" s="108" t="s">
        <v>111</v>
      </c>
      <c r="E426" s="173"/>
      <c r="F426" s="49" t="s">
        <v>110</v>
      </c>
      <c r="G426" s="49">
        <v>10</v>
      </c>
      <c r="H426" s="49">
        <f t="shared" si="46"/>
        <v>250</v>
      </c>
      <c r="I426" s="49">
        <f t="shared" si="47"/>
        <v>0</v>
      </c>
    </row>
    <row r="427" spans="1:9" ht="30" outlineLevel="1">
      <c r="A427" s="48" t="s">
        <v>361</v>
      </c>
      <c r="B427" s="49" t="s">
        <v>106</v>
      </c>
      <c r="C427" s="173" t="s">
        <v>204</v>
      </c>
      <c r="D427" s="108" t="s">
        <v>278</v>
      </c>
      <c r="E427" s="173"/>
      <c r="F427" s="49" t="s">
        <v>110</v>
      </c>
      <c r="G427" s="49">
        <v>20</v>
      </c>
      <c r="H427" s="49">
        <f t="shared" si="46"/>
        <v>500</v>
      </c>
      <c r="I427" s="49">
        <f t="shared" si="47"/>
        <v>0</v>
      </c>
    </row>
    <row r="428" spans="1:9" outlineLevel="1">
      <c r="A428" s="48" t="s">
        <v>361</v>
      </c>
      <c r="B428" s="49" t="s">
        <v>106</v>
      </c>
      <c r="C428" s="173"/>
      <c r="D428" s="108" t="s">
        <v>121</v>
      </c>
      <c r="E428" s="173"/>
      <c r="F428" s="49" t="s">
        <v>110</v>
      </c>
      <c r="G428" s="49">
        <v>10</v>
      </c>
      <c r="H428" s="49">
        <f t="shared" si="46"/>
        <v>250</v>
      </c>
      <c r="I428" s="49">
        <f>G428*$I$2</f>
        <v>0</v>
      </c>
    </row>
    <row r="429" spans="1:9" outlineLevel="1">
      <c r="A429" s="48" t="s">
        <v>361</v>
      </c>
      <c r="B429" s="49" t="s">
        <v>106</v>
      </c>
      <c r="C429" s="173"/>
      <c r="D429" s="108" t="s">
        <v>111</v>
      </c>
      <c r="E429" s="173"/>
      <c r="F429" s="49" t="s">
        <v>110</v>
      </c>
      <c r="G429" s="49">
        <v>5</v>
      </c>
      <c r="H429" s="49">
        <f t="shared" si="46"/>
        <v>125</v>
      </c>
      <c r="I429" s="49">
        <f t="shared" si="47"/>
        <v>0</v>
      </c>
    </row>
    <row r="430" spans="1:9" ht="30" outlineLevel="1">
      <c r="A430" s="48" t="s">
        <v>361</v>
      </c>
      <c r="B430" s="49" t="s">
        <v>106</v>
      </c>
      <c r="C430" s="108" t="s">
        <v>178</v>
      </c>
      <c r="D430" s="108" t="s">
        <v>206</v>
      </c>
      <c r="E430" s="96" t="s">
        <v>224</v>
      </c>
      <c r="F430" s="49" t="s">
        <v>110</v>
      </c>
      <c r="G430" s="49">
        <v>150</v>
      </c>
      <c r="H430" s="49">
        <f t="shared" si="46"/>
        <v>3750</v>
      </c>
      <c r="I430" s="49">
        <f t="shared" si="47"/>
        <v>0</v>
      </c>
    </row>
    <row r="431" spans="1:9" ht="14.45" customHeight="1" outlineLevel="1">
      <c r="A431" s="48" t="s">
        <v>361</v>
      </c>
      <c r="B431" s="49" t="s">
        <v>106</v>
      </c>
      <c r="C431" s="173" t="s">
        <v>122</v>
      </c>
      <c r="D431" s="108" t="s">
        <v>123</v>
      </c>
      <c r="E431" s="173" t="s">
        <v>124</v>
      </c>
      <c r="F431" s="49" t="s">
        <v>120</v>
      </c>
      <c r="G431" s="49">
        <v>1</v>
      </c>
      <c r="H431" s="49">
        <f t="shared" si="46"/>
        <v>25</v>
      </c>
      <c r="I431" s="49">
        <f>G431*$I$2*5</f>
        <v>0</v>
      </c>
    </row>
    <row r="432" spans="1:9" outlineLevel="1">
      <c r="A432" s="48" t="s">
        <v>361</v>
      </c>
      <c r="B432" s="49" t="s">
        <v>106</v>
      </c>
      <c r="C432" s="173"/>
      <c r="D432" s="51" t="s">
        <v>196</v>
      </c>
      <c r="E432" s="173"/>
      <c r="F432" s="49" t="s">
        <v>110</v>
      </c>
      <c r="G432" s="49">
        <v>50</v>
      </c>
      <c r="H432" s="49">
        <f t="shared" si="46"/>
        <v>1250</v>
      </c>
      <c r="I432" s="49">
        <f>G432*$I$2</f>
        <v>0</v>
      </c>
    </row>
    <row r="433" spans="1:9" outlineLevel="1">
      <c r="A433" s="48" t="s">
        <v>361</v>
      </c>
      <c r="B433" s="49" t="s">
        <v>106</v>
      </c>
      <c r="C433" s="173"/>
      <c r="D433" s="108" t="s">
        <v>127</v>
      </c>
      <c r="E433" s="173"/>
      <c r="F433" s="49" t="s">
        <v>126</v>
      </c>
      <c r="G433" s="49">
        <v>200</v>
      </c>
      <c r="H433" s="49">
        <f t="shared" si="46"/>
        <v>5000</v>
      </c>
      <c r="I433" s="49">
        <f t="shared" ref="I433:I438" si="48">G433*$I$2</f>
        <v>0</v>
      </c>
    </row>
    <row r="434" spans="1:9" s="101" customFormat="1" outlineLevel="1">
      <c r="A434" s="100" t="s">
        <v>361</v>
      </c>
      <c r="B434" s="100" t="s">
        <v>106</v>
      </c>
      <c r="C434" s="179" t="s">
        <v>129</v>
      </c>
      <c r="D434" s="179"/>
      <c r="E434" s="179"/>
      <c r="F434" s="179"/>
      <c r="G434" s="179"/>
      <c r="H434" s="179"/>
      <c r="I434" s="105"/>
    </row>
    <row r="435" spans="1:9" ht="14.45" customHeight="1" outlineLevel="1">
      <c r="A435" s="48" t="s">
        <v>361</v>
      </c>
      <c r="B435" s="49" t="s">
        <v>130</v>
      </c>
      <c r="C435" s="173" t="s">
        <v>364</v>
      </c>
      <c r="D435" s="49" t="s">
        <v>117</v>
      </c>
      <c r="E435" s="173"/>
      <c r="F435" s="49" t="s">
        <v>110</v>
      </c>
      <c r="G435" s="49">
        <v>100</v>
      </c>
      <c r="H435" s="49">
        <f>G435*$I$8</f>
        <v>2500</v>
      </c>
      <c r="I435" s="49">
        <f t="shared" si="48"/>
        <v>0</v>
      </c>
    </row>
    <row r="436" spans="1:9" outlineLevel="1">
      <c r="A436" s="48" t="s">
        <v>361</v>
      </c>
      <c r="B436" s="49" t="s">
        <v>130</v>
      </c>
      <c r="C436" s="173"/>
      <c r="D436" s="49" t="s">
        <v>134</v>
      </c>
      <c r="E436" s="173"/>
      <c r="F436" s="49" t="s">
        <v>110</v>
      </c>
      <c r="G436" s="52">
        <v>70</v>
      </c>
      <c r="H436" s="49">
        <f>G436*$I$8</f>
        <v>1750</v>
      </c>
      <c r="I436" s="49">
        <f t="shared" si="48"/>
        <v>0</v>
      </c>
    </row>
    <row r="437" spans="1:9" outlineLevel="1">
      <c r="A437" s="48" t="s">
        <v>361</v>
      </c>
      <c r="B437" s="49" t="s">
        <v>130</v>
      </c>
      <c r="C437" s="173"/>
      <c r="D437" s="49" t="s">
        <v>365</v>
      </c>
      <c r="E437" s="173"/>
      <c r="F437" s="49"/>
      <c r="G437" s="52">
        <v>30</v>
      </c>
      <c r="H437" s="49">
        <f>G437*$I$8</f>
        <v>750</v>
      </c>
      <c r="I437" s="49">
        <f t="shared" si="48"/>
        <v>0</v>
      </c>
    </row>
    <row r="438" spans="1:9" outlineLevel="1">
      <c r="A438" s="48" t="s">
        <v>361</v>
      </c>
      <c r="B438" s="49" t="s">
        <v>130</v>
      </c>
      <c r="C438" s="173"/>
      <c r="D438" s="49" t="s">
        <v>366</v>
      </c>
      <c r="E438" s="173"/>
      <c r="F438" s="49"/>
      <c r="G438" s="52">
        <v>45</v>
      </c>
      <c r="H438" s="49">
        <f>G438*$I$8</f>
        <v>1125</v>
      </c>
      <c r="I438" s="49">
        <f t="shared" si="48"/>
        <v>0</v>
      </c>
    </row>
    <row r="439" spans="1:9" outlineLevel="1">
      <c r="A439" s="48" t="s">
        <v>361</v>
      </c>
      <c r="B439" s="49" t="s">
        <v>130</v>
      </c>
      <c r="C439" s="173"/>
      <c r="D439" s="49" t="s">
        <v>229</v>
      </c>
      <c r="E439" s="173"/>
      <c r="F439" s="49" t="s">
        <v>110</v>
      </c>
      <c r="G439" s="49">
        <v>5</v>
      </c>
      <c r="H439" s="49">
        <f>G439*$I$8</f>
        <v>125</v>
      </c>
      <c r="I439" s="49">
        <f>G439*$I$2</f>
        <v>0</v>
      </c>
    </row>
    <row r="440" spans="1:9" outlineLevel="1">
      <c r="A440" s="48" t="s">
        <v>361</v>
      </c>
      <c r="B440" s="49" t="s">
        <v>130</v>
      </c>
      <c r="C440" s="173"/>
      <c r="D440" s="49" t="s">
        <v>137</v>
      </c>
      <c r="E440" s="173"/>
      <c r="F440" s="49" t="s">
        <v>138</v>
      </c>
      <c r="G440" s="49" t="s">
        <v>138</v>
      </c>
      <c r="H440" s="49" t="s">
        <v>138</v>
      </c>
      <c r="I440" s="49"/>
    </row>
    <row r="441" spans="1:9" outlineLevel="1">
      <c r="A441" s="48" t="s">
        <v>361</v>
      </c>
      <c r="B441" s="49" t="s">
        <v>130</v>
      </c>
      <c r="C441" s="173"/>
      <c r="D441" s="49" t="s">
        <v>127</v>
      </c>
      <c r="E441" s="173"/>
      <c r="F441" s="49" t="s">
        <v>126</v>
      </c>
      <c r="G441" s="49">
        <v>180</v>
      </c>
      <c r="H441" s="49">
        <f>G441*$I$8</f>
        <v>4500</v>
      </c>
      <c r="I441" s="49">
        <f t="shared" ref="I441:I452" si="49">G441*$I$2</f>
        <v>0</v>
      </c>
    </row>
    <row r="442" spans="1:9" ht="14.45" customHeight="1" outlineLevel="1">
      <c r="A442" s="48" t="s">
        <v>361</v>
      </c>
      <c r="B442" s="49" t="s">
        <v>130</v>
      </c>
      <c r="C442" s="178" t="s">
        <v>367</v>
      </c>
      <c r="D442" s="115" t="s">
        <v>138</v>
      </c>
      <c r="E442" s="178" t="s">
        <v>368</v>
      </c>
      <c r="F442" s="49" t="s">
        <v>110</v>
      </c>
      <c r="G442" s="49">
        <v>85</v>
      </c>
      <c r="H442" s="49">
        <f>G442*$I$8</f>
        <v>2125</v>
      </c>
      <c r="I442" s="49">
        <f t="shared" si="49"/>
        <v>0</v>
      </c>
    </row>
    <row r="443" spans="1:9" outlineLevel="1">
      <c r="A443" s="48" t="s">
        <v>361</v>
      </c>
      <c r="B443" s="49" t="s">
        <v>130</v>
      </c>
      <c r="C443" s="178"/>
      <c r="D443" s="108" t="s">
        <v>137</v>
      </c>
      <c r="E443" s="178"/>
      <c r="F443" s="49" t="s">
        <v>110</v>
      </c>
      <c r="G443" s="49">
        <v>100</v>
      </c>
      <c r="H443" s="49">
        <f>G443*$I$8</f>
        <v>2500</v>
      </c>
      <c r="I443" s="49" t="s">
        <v>138</v>
      </c>
    </row>
    <row r="444" spans="1:9" s="101" customFormat="1" outlineLevel="1">
      <c r="A444" s="100" t="s">
        <v>361</v>
      </c>
      <c r="B444" s="100" t="s">
        <v>130</v>
      </c>
      <c r="C444" s="179" t="s">
        <v>144</v>
      </c>
      <c r="D444" s="179"/>
      <c r="E444" s="179"/>
      <c r="F444" s="179"/>
      <c r="G444" s="179"/>
      <c r="H444" s="179"/>
      <c r="I444" s="105"/>
    </row>
    <row r="445" spans="1:9" outlineLevel="1">
      <c r="A445" s="48" t="s">
        <v>361</v>
      </c>
      <c r="B445" s="49" t="s">
        <v>145</v>
      </c>
      <c r="C445" s="108" t="s">
        <v>205</v>
      </c>
      <c r="D445" s="49" t="s">
        <v>313</v>
      </c>
      <c r="E445" s="96"/>
      <c r="F445" s="49" t="s">
        <v>110</v>
      </c>
      <c r="G445" s="49">
        <v>100</v>
      </c>
      <c r="H445" s="49">
        <f>G445*$I$8</f>
        <v>2500</v>
      </c>
      <c r="I445" s="49">
        <f t="shared" si="49"/>
        <v>0</v>
      </c>
    </row>
    <row r="446" spans="1:9" outlineLevel="1">
      <c r="A446" s="48" t="s">
        <v>361</v>
      </c>
      <c r="B446" s="49" t="s">
        <v>145</v>
      </c>
      <c r="C446" s="108" t="s">
        <v>147</v>
      </c>
      <c r="D446" s="108" t="s">
        <v>147</v>
      </c>
      <c r="E446" s="96"/>
      <c r="F446" s="49" t="s">
        <v>126</v>
      </c>
      <c r="G446" s="49">
        <v>250</v>
      </c>
      <c r="H446" s="49">
        <f>G446*$I$8</f>
        <v>6250</v>
      </c>
      <c r="I446" s="49">
        <f t="shared" si="49"/>
        <v>0</v>
      </c>
    </row>
    <row r="447" spans="1:9" ht="30" outlineLevel="1">
      <c r="A447" s="48" t="s">
        <v>361</v>
      </c>
      <c r="B447" s="49" t="s">
        <v>145</v>
      </c>
      <c r="C447" s="108" t="s">
        <v>178</v>
      </c>
      <c r="D447" s="108" t="s">
        <v>206</v>
      </c>
      <c r="E447" s="96"/>
      <c r="F447" s="49" t="s">
        <v>110</v>
      </c>
      <c r="G447" s="49">
        <v>100</v>
      </c>
      <c r="H447" s="49">
        <f>G447*$I$8</f>
        <v>2500</v>
      </c>
      <c r="I447" s="49">
        <f t="shared" si="49"/>
        <v>0</v>
      </c>
    </row>
    <row r="448" spans="1:9" s="101" customFormat="1" outlineLevel="1">
      <c r="A448" s="100" t="s">
        <v>361</v>
      </c>
      <c r="B448" s="100" t="s">
        <v>145</v>
      </c>
      <c r="C448" s="179" t="s">
        <v>150</v>
      </c>
      <c r="D448" s="179"/>
      <c r="E448" s="179"/>
      <c r="F448" s="179"/>
      <c r="G448" s="179"/>
      <c r="H448" s="179"/>
      <c r="I448" s="105"/>
    </row>
    <row r="449" spans="1:9" ht="14.45" customHeight="1" outlineLevel="1">
      <c r="A449" s="195" t="s">
        <v>361</v>
      </c>
      <c r="B449" s="49" t="s">
        <v>151</v>
      </c>
      <c r="C449" s="186" t="s">
        <v>369</v>
      </c>
      <c r="D449" s="108" t="s">
        <v>370</v>
      </c>
      <c r="E449" s="178" t="s">
        <v>371</v>
      </c>
      <c r="F449" s="49" t="s">
        <v>110</v>
      </c>
      <c r="G449" s="49">
        <v>175</v>
      </c>
      <c r="H449" s="49">
        <f>G449*$I$8</f>
        <v>4375</v>
      </c>
      <c r="I449" s="49">
        <f t="shared" si="49"/>
        <v>0</v>
      </c>
    </row>
    <row r="450" spans="1:9" outlineLevel="1">
      <c r="A450" s="195"/>
      <c r="B450" s="49" t="s">
        <v>151</v>
      </c>
      <c r="C450" s="187"/>
      <c r="D450" s="108" t="s">
        <v>117</v>
      </c>
      <c r="E450" s="178"/>
      <c r="F450" s="49" t="s">
        <v>110</v>
      </c>
      <c r="G450" s="49">
        <v>200</v>
      </c>
      <c r="H450" s="49">
        <f>G450*$I$8</f>
        <v>5000</v>
      </c>
      <c r="I450" s="49">
        <f t="shared" si="49"/>
        <v>0</v>
      </c>
    </row>
    <row r="451" spans="1:9" ht="30" outlineLevel="1">
      <c r="A451" s="48" t="s">
        <v>361</v>
      </c>
      <c r="B451" s="49" t="s">
        <v>151</v>
      </c>
      <c r="C451" s="108" t="s">
        <v>157</v>
      </c>
      <c r="D451" s="108" t="s">
        <v>278</v>
      </c>
      <c r="E451" s="112"/>
      <c r="F451" s="49" t="s">
        <v>110</v>
      </c>
      <c r="G451" s="49">
        <v>50</v>
      </c>
      <c r="H451" s="49">
        <f>G451*$I$8</f>
        <v>1250</v>
      </c>
      <c r="I451" s="49">
        <f t="shared" si="49"/>
        <v>0</v>
      </c>
    </row>
    <row r="452" spans="1:9" ht="30" outlineLevel="1">
      <c r="A452" s="48" t="s">
        <v>361</v>
      </c>
      <c r="B452" s="49" t="s">
        <v>151</v>
      </c>
      <c r="C452" s="108" t="s">
        <v>287</v>
      </c>
      <c r="D452" s="111" t="s">
        <v>288</v>
      </c>
      <c r="E452" s="96" t="s">
        <v>219</v>
      </c>
      <c r="F452" s="49" t="s">
        <v>126</v>
      </c>
      <c r="G452" s="50">
        <v>200</v>
      </c>
      <c r="H452" s="49">
        <f>G452*$I$8</f>
        <v>5000</v>
      </c>
      <c r="I452" s="49">
        <f t="shared" si="49"/>
        <v>0</v>
      </c>
    </row>
    <row r="453" spans="1:9" s="101" customFormat="1" outlineLevel="1">
      <c r="A453" s="100" t="s">
        <v>361</v>
      </c>
      <c r="B453" s="100" t="s">
        <v>151</v>
      </c>
      <c r="C453" s="179" t="s">
        <v>161</v>
      </c>
      <c r="D453" s="179"/>
      <c r="E453" s="179"/>
      <c r="F453" s="179"/>
      <c r="G453" s="179"/>
      <c r="H453" s="179"/>
      <c r="I453" s="105"/>
    </row>
    <row r="454" spans="1:9" outlineLevel="1">
      <c r="A454" s="48" t="s">
        <v>361</v>
      </c>
      <c r="B454" s="49" t="s">
        <v>162</v>
      </c>
      <c r="C454" s="108" t="s">
        <v>372</v>
      </c>
      <c r="D454" s="111" t="s">
        <v>164</v>
      </c>
      <c r="E454" s="96"/>
      <c r="F454" s="49" t="s">
        <v>126</v>
      </c>
      <c r="G454" s="50">
        <v>1500</v>
      </c>
      <c r="H454" s="49">
        <f>G454*$I$8</f>
        <v>37500</v>
      </c>
      <c r="I454" s="49"/>
    </row>
    <row r="455" spans="1:9" ht="15.75" outlineLevel="1">
      <c r="A455" s="48" t="s">
        <v>361</v>
      </c>
      <c r="B455" s="48" t="s">
        <v>165</v>
      </c>
      <c r="C455" s="46"/>
      <c r="D455" s="113" t="s">
        <v>138</v>
      </c>
      <c r="E455" s="114" t="s">
        <v>166</v>
      </c>
      <c r="F455" s="46" t="s">
        <v>138</v>
      </c>
      <c r="G455" s="48">
        <v>70</v>
      </c>
      <c r="H455" s="49" t="s">
        <v>138</v>
      </c>
      <c r="I455" s="49" t="s">
        <v>138</v>
      </c>
    </row>
    <row r="456" spans="1:9" ht="15.75" outlineLevel="1">
      <c r="A456" s="48" t="s">
        <v>361</v>
      </c>
      <c r="B456" s="48" t="s">
        <v>165</v>
      </c>
      <c r="C456" s="46"/>
      <c r="D456" s="113" t="s">
        <v>138</v>
      </c>
      <c r="E456" s="114" t="s">
        <v>167</v>
      </c>
      <c r="F456" s="46" t="s">
        <v>138</v>
      </c>
      <c r="G456" s="48">
        <v>57</v>
      </c>
      <c r="H456" s="49" t="s">
        <v>138</v>
      </c>
      <c r="I456" s="49" t="s">
        <v>138</v>
      </c>
    </row>
    <row r="457" spans="1:9" ht="15.75" outlineLevel="1">
      <c r="A457" s="48" t="s">
        <v>361</v>
      </c>
      <c r="B457" s="48" t="s">
        <v>165</v>
      </c>
      <c r="C457" s="46"/>
      <c r="D457" s="113" t="s">
        <v>138</v>
      </c>
      <c r="E457" s="114" t="s">
        <v>168</v>
      </c>
      <c r="F457" s="46" t="s">
        <v>138</v>
      </c>
      <c r="G457" s="48">
        <v>210</v>
      </c>
      <c r="H457" s="49" t="s">
        <v>138</v>
      </c>
      <c r="I457" s="49" t="s">
        <v>138</v>
      </c>
    </row>
    <row r="458" spans="1:9" ht="15.75" outlineLevel="1">
      <c r="A458" s="48" t="s">
        <v>361</v>
      </c>
      <c r="B458" s="48" t="s">
        <v>165</v>
      </c>
      <c r="C458" s="46"/>
      <c r="D458" s="113" t="s">
        <v>138</v>
      </c>
      <c r="E458" s="114" t="s">
        <v>169</v>
      </c>
      <c r="F458" s="46" t="s">
        <v>138</v>
      </c>
      <c r="G458" s="48">
        <v>1740</v>
      </c>
      <c r="H458" s="49" t="s">
        <v>138</v>
      </c>
      <c r="I458" s="49" t="s">
        <v>138</v>
      </c>
    </row>
    <row r="459" spans="1:9" s="103" customFormat="1" ht="15.6" customHeight="1">
      <c r="A459" s="102" t="s">
        <v>361</v>
      </c>
      <c r="B459" s="100" t="s">
        <v>165</v>
      </c>
      <c r="C459" s="123" t="s">
        <v>372</v>
      </c>
      <c r="D459" s="172" t="s">
        <v>170</v>
      </c>
      <c r="E459" s="172"/>
      <c r="F459" s="172"/>
      <c r="G459" s="172"/>
      <c r="H459" s="172"/>
      <c r="I459" s="106"/>
    </row>
    <row r="460" spans="1:9" ht="14.45" customHeight="1" outlineLevel="1">
      <c r="A460" s="48" t="s">
        <v>373</v>
      </c>
      <c r="B460" s="49" t="s">
        <v>106</v>
      </c>
      <c r="C460" s="173" t="s">
        <v>374</v>
      </c>
      <c r="D460" s="108" t="s">
        <v>113</v>
      </c>
      <c r="E460" s="173" t="s">
        <v>375</v>
      </c>
      <c r="F460" s="49" t="s">
        <v>133</v>
      </c>
      <c r="G460" s="49">
        <v>1</v>
      </c>
      <c r="H460" s="49">
        <f t="shared" ref="H460:H471" si="50">G460*$I$8</f>
        <v>25</v>
      </c>
      <c r="I460" s="49">
        <f t="shared" ref="I460:I463" si="51">G460*$I$2</f>
        <v>0</v>
      </c>
    </row>
    <row r="461" spans="1:9" outlineLevel="1">
      <c r="A461" s="48" t="s">
        <v>373</v>
      </c>
      <c r="B461" s="49" t="s">
        <v>106</v>
      </c>
      <c r="C461" s="173"/>
      <c r="D461" s="108" t="s">
        <v>365</v>
      </c>
      <c r="E461" s="173"/>
      <c r="F461" s="49" t="s">
        <v>133</v>
      </c>
      <c r="G461" s="49">
        <v>80</v>
      </c>
      <c r="H461" s="49">
        <f t="shared" si="50"/>
        <v>2000</v>
      </c>
      <c r="I461" s="49">
        <f t="shared" si="51"/>
        <v>0</v>
      </c>
    </row>
    <row r="462" spans="1:9" ht="15.75" outlineLevel="1">
      <c r="A462" s="48" t="s">
        <v>373</v>
      </c>
      <c r="B462" s="49" t="s">
        <v>106</v>
      </c>
      <c r="C462" s="173"/>
      <c r="D462" s="119" t="s">
        <v>117</v>
      </c>
      <c r="E462" s="173"/>
      <c r="F462" s="49" t="s">
        <v>110</v>
      </c>
      <c r="G462" s="49">
        <v>120</v>
      </c>
      <c r="H462" s="49">
        <f t="shared" si="50"/>
        <v>3000</v>
      </c>
      <c r="I462" s="49">
        <f t="shared" si="51"/>
        <v>0</v>
      </c>
    </row>
    <row r="463" spans="1:9" ht="15.75" outlineLevel="1">
      <c r="A463" s="48" t="s">
        <v>373</v>
      </c>
      <c r="B463" s="49" t="s">
        <v>106</v>
      </c>
      <c r="C463" s="173"/>
      <c r="D463" s="119" t="s">
        <v>136</v>
      </c>
      <c r="E463" s="173"/>
      <c r="F463" s="49" t="s">
        <v>110</v>
      </c>
      <c r="G463" s="49">
        <v>10</v>
      </c>
      <c r="H463" s="49">
        <f t="shared" si="50"/>
        <v>250</v>
      </c>
      <c r="I463" s="49">
        <f t="shared" si="51"/>
        <v>0</v>
      </c>
    </row>
    <row r="464" spans="1:9" outlineLevel="1">
      <c r="A464" s="48" t="s">
        <v>373</v>
      </c>
      <c r="B464" s="49" t="s">
        <v>106</v>
      </c>
      <c r="C464" s="173"/>
      <c r="D464" s="108" t="s">
        <v>119</v>
      </c>
      <c r="E464" s="173"/>
      <c r="F464" s="49" t="s">
        <v>120</v>
      </c>
      <c r="G464" s="49">
        <v>1</v>
      </c>
      <c r="H464" s="49">
        <f t="shared" si="50"/>
        <v>25</v>
      </c>
      <c r="I464" s="49">
        <f>G464*5*$I$2</f>
        <v>0</v>
      </c>
    </row>
    <row r="465" spans="1:9" outlineLevel="1">
      <c r="A465" s="48" t="s">
        <v>373</v>
      </c>
      <c r="B465" s="49" t="s">
        <v>106</v>
      </c>
      <c r="C465" s="173" t="s">
        <v>204</v>
      </c>
      <c r="D465" s="108" t="s">
        <v>158</v>
      </c>
      <c r="E465" s="173"/>
      <c r="F465" s="49" t="s">
        <v>110</v>
      </c>
      <c r="G465" s="49">
        <v>50</v>
      </c>
      <c r="H465" s="49">
        <f t="shared" si="50"/>
        <v>1250</v>
      </c>
      <c r="I465" s="49">
        <f t="shared" ref="I465:I468" si="52">G465*$I$2</f>
        <v>0</v>
      </c>
    </row>
    <row r="466" spans="1:9" outlineLevel="1">
      <c r="A466" s="48" t="s">
        <v>373</v>
      </c>
      <c r="B466" s="49" t="s">
        <v>106</v>
      </c>
      <c r="C466" s="173"/>
      <c r="D466" s="108" t="s">
        <v>121</v>
      </c>
      <c r="E466" s="173"/>
      <c r="F466" s="49" t="s">
        <v>110</v>
      </c>
      <c r="G466" s="49">
        <v>10</v>
      </c>
      <c r="H466" s="49">
        <f t="shared" si="50"/>
        <v>250</v>
      </c>
      <c r="I466" s="49">
        <f>G466*$I$2</f>
        <v>0</v>
      </c>
    </row>
    <row r="467" spans="1:9" outlineLevel="1">
      <c r="A467" s="48" t="s">
        <v>373</v>
      </c>
      <c r="B467" s="49" t="s">
        <v>106</v>
      </c>
      <c r="C467" s="173"/>
      <c r="D467" s="108" t="s">
        <v>111</v>
      </c>
      <c r="E467" s="173"/>
      <c r="F467" s="49" t="s">
        <v>110</v>
      </c>
      <c r="G467" s="49">
        <v>5</v>
      </c>
      <c r="H467" s="49">
        <f t="shared" si="50"/>
        <v>125</v>
      </c>
      <c r="I467" s="49">
        <f t="shared" si="52"/>
        <v>0</v>
      </c>
    </row>
    <row r="468" spans="1:9" outlineLevel="1">
      <c r="A468" s="48" t="s">
        <v>373</v>
      </c>
      <c r="B468" s="49" t="s">
        <v>106</v>
      </c>
      <c r="C468" s="108" t="s">
        <v>128</v>
      </c>
      <c r="D468" s="108" t="s">
        <v>128</v>
      </c>
      <c r="E468" s="96" t="s">
        <v>280</v>
      </c>
      <c r="F468" s="49" t="s">
        <v>110</v>
      </c>
      <c r="G468" s="49">
        <v>150</v>
      </c>
      <c r="H468" s="49">
        <f t="shared" si="50"/>
        <v>3750</v>
      </c>
      <c r="I468" s="49">
        <f t="shared" si="52"/>
        <v>0</v>
      </c>
    </row>
    <row r="469" spans="1:9" ht="14.45" customHeight="1" outlineLevel="1">
      <c r="A469" s="48" t="s">
        <v>373</v>
      </c>
      <c r="B469" s="49" t="s">
        <v>106</v>
      </c>
      <c r="C469" s="173" t="s">
        <v>122</v>
      </c>
      <c r="D469" s="108" t="s">
        <v>123</v>
      </c>
      <c r="E469" s="173" t="s">
        <v>124</v>
      </c>
      <c r="F469" s="49" t="s">
        <v>120</v>
      </c>
      <c r="G469" s="49">
        <v>1</v>
      </c>
      <c r="H469" s="49">
        <f t="shared" si="50"/>
        <v>25</v>
      </c>
      <c r="I469" s="49">
        <f>G469*$I$2*5</f>
        <v>0</v>
      </c>
    </row>
    <row r="470" spans="1:9" outlineLevel="1">
      <c r="A470" s="48" t="s">
        <v>373</v>
      </c>
      <c r="B470" s="49" t="s">
        <v>106</v>
      </c>
      <c r="C470" s="173"/>
      <c r="D470" s="51" t="s">
        <v>196</v>
      </c>
      <c r="E470" s="173"/>
      <c r="F470" s="49" t="s">
        <v>110</v>
      </c>
      <c r="G470" s="49">
        <v>50</v>
      </c>
      <c r="H470" s="49">
        <f t="shared" si="50"/>
        <v>1250</v>
      </c>
      <c r="I470" s="49">
        <f>G470*$I$2</f>
        <v>0</v>
      </c>
    </row>
    <row r="471" spans="1:9" outlineLevel="1">
      <c r="A471" s="48" t="s">
        <v>373</v>
      </c>
      <c r="B471" s="49" t="s">
        <v>106</v>
      </c>
      <c r="C471" s="173"/>
      <c r="D471" s="108" t="s">
        <v>127</v>
      </c>
      <c r="E471" s="173"/>
      <c r="F471" s="49" t="s">
        <v>126</v>
      </c>
      <c r="G471" s="49">
        <v>200</v>
      </c>
      <c r="H471" s="49">
        <f t="shared" si="50"/>
        <v>5000</v>
      </c>
      <c r="I471" s="49">
        <f t="shared" ref="I471:I475" si="53">G471*$I$2</f>
        <v>0</v>
      </c>
    </row>
    <row r="472" spans="1:9" s="101" customFormat="1" outlineLevel="1">
      <c r="A472" s="100" t="s">
        <v>373</v>
      </c>
      <c r="B472" s="100" t="s">
        <v>106</v>
      </c>
      <c r="C472" s="179" t="s">
        <v>129</v>
      </c>
      <c r="D472" s="179"/>
      <c r="E472" s="179"/>
      <c r="F472" s="179"/>
      <c r="G472" s="179"/>
      <c r="H472" s="179"/>
      <c r="I472" s="105"/>
    </row>
    <row r="473" spans="1:9" ht="14.45" customHeight="1" outlineLevel="1">
      <c r="A473" s="48" t="s">
        <v>373</v>
      </c>
      <c r="B473" s="49" t="s">
        <v>130</v>
      </c>
      <c r="C473" s="173" t="s">
        <v>376</v>
      </c>
      <c r="D473" s="49" t="s">
        <v>286</v>
      </c>
      <c r="E473" s="173" t="s">
        <v>376</v>
      </c>
      <c r="F473" s="49" t="s">
        <v>110</v>
      </c>
      <c r="G473" s="49">
        <v>65</v>
      </c>
      <c r="H473" s="49">
        <f>G473*$I$8</f>
        <v>1625</v>
      </c>
      <c r="I473" s="49">
        <f t="shared" si="53"/>
        <v>0</v>
      </c>
    </row>
    <row r="474" spans="1:9" outlineLevel="1">
      <c r="A474" s="48" t="s">
        <v>373</v>
      </c>
      <c r="B474" s="49" t="s">
        <v>130</v>
      </c>
      <c r="C474" s="173"/>
      <c r="D474" s="49" t="s">
        <v>377</v>
      </c>
      <c r="E474" s="173"/>
      <c r="F474" s="49" t="s">
        <v>110</v>
      </c>
      <c r="G474" s="52">
        <v>150</v>
      </c>
      <c r="H474" s="49">
        <f>G474*$I$8</f>
        <v>3750</v>
      </c>
      <c r="I474" s="49">
        <f t="shared" si="53"/>
        <v>0</v>
      </c>
    </row>
    <row r="475" spans="1:9" outlineLevel="1">
      <c r="A475" s="48" t="s">
        <v>373</v>
      </c>
      <c r="B475" s="49" t="s">
        <v>130</v>
      </c>
      <c r="C475" s="173"/>
      <c r="D475" s="49" t="s">
        <v>117</v>
      </c>
      <c r="E475" s="173"/>
      <c r="F475" s="49" t="s">
        <v>110</v>
      </c>
      <c r="G475" s="49">
        <v>50</v>
      </c>
      <c r="H475" s="49">
        <f>G475*$I$8</f>
        <v>1250</v>
      </c>
      <c r="I475" s="49">
        <f t="shared" si="53"/>
        <v>0</v>
      </c>
    </row>
    <row r="476" spans="1:9" outlineLevel="1">
      <c r="A476" s="48" t="s">
        <v>373</v>
      </c>
      <c r="B476" s="49" t="s">
        <v>130</v>
      </c>
      <c r="C476" s="173"/>
      <c r="D476" s="49" t="s">
        <v>137</v>
      </c>
      <c r="E476" s="173"/>
      <c r="F476" s="49" t="s">
        <v>138</v>
      </c>
      <c r="G476" s="49" t="s">
        <v>138</v>
      </c>
      <c r="H476" s="49" t="s">
        <v>138</v>
      </c>
      <c r="I476" s="49"/>
    </row>
    <row r="477" spans="1:9" ht="14.45" customHeight="1" outlineLevel="1">
      <c r="A477" s="48" t="s">
        <v>373</v>
      </c>
      <c r="B477" s="49" t="s">
        <v>130</v>
      </c>
      <c r="C477" s="173" t="s">
        <v>324</v>
      </c>
      <c r="D477" s="108" t="s">
        <v>223</v>
      </c>
      <c r="E477" s="173" t="s">
        <v>325</v>
      </c>
      <c r="F477" s="49" t="s">
        <v>110</v>
      </c>
      <c r="G477" s="49">
        <v>10</v>
      </c>
      <c r="H477" s="49">
        <f>G477*$I$8</f>
        <v>250</v>
      </c>
      <c r="I477" s="49">
        <f t="shared" ref="I477:I479" si="54">G477*$I$2</f>
        <v>0</v>
      </c>
    </row>
    <row r="478" spans="1:9" outlineLevel="1">
      <c r="A478" s="48" t="s">
        <v>373</v>
      </c>
      <c r="B478" s="49" t="s">
        <v>130</v>
      </c>
      <c r="C478" s="173"/>
      <c r="D478" s="108" t="s">
        <v>117</v>
      </c>
      <c r="E478" s="173"/>
      <c r="F478" s="49" t="s">
        <v>110</v>
      </c>
      <c r="G478" s="52">
        <v>100</v>
      </c>
      <c r="H478" s="49">
        <f>G478*$I$8</f>
        <v>2500</v>
      </c>
      <c r="I478" s="49">
        <f t="shared" si="54"/>
        <v>0</v>
      </c>
    </row>
    <row r="479" spans="1:9" outlineLevel="1">
      <c r="A479" s="48" t="s">
        <v>373</v>
      </c>
      <c r="B479" s="49" t="s">
        <v>130</v>
      </c>
      <c r="C479" s="173"/>
      <c r="D479" s="108" t="s">
        <v>136</v>
      </c>
      <c r="E479" s="173"/>
      <c r="F479" s="49" t="s">
        <v>110</v>
      </c>
      <c r="G479" s="49">
        <v>5</v>
      </c>
      <c r="H479" s="49">
        <f>G479*$I$8</f>
        <v>125</v>
      </c>
      <c r="I479" s="49">
        <f t="shared" si="54"/>
        <v>0</v>
      </c>
    </row>
    <row r="480" spans="1:9" outlineLevel="1">
      <c r="A480" s="48" t="s">
        <v>373</v>
      </c>
      <c r="B480" s="49" t="s">
        <v>130</v>
      </c>
      <c r="C480" s="173"/>
      <c r="D480" s="108" t="s">
        <v>137</v>
      </c>
      <c r="E480" s="173"/>
      <c r="F480" s="49" t="s">
        <v>138</v>
      </c>
      <c r="G480" s="49" t="s">
        <v>138</v>
      </c>
      <c r="H480" s="49" t="s">
        <v>138</v>
      </c>
      <c r="I480" s="49"/>
    </row>
    <row r="481" spans="1:9" ht="14.45" customHeight="1" outlineLevel="1">
      <c r="A481" s="48" t="s">
        <v>373</v>
      </c>
      <c r="B481" s="49" t="s">
        <v>130</v>
      </c>
      <c r="C481" s="173" t="s">
        <v>284</v>
      </c>
      <c r="D481" s="108" t="s">
        <v>117</v>
      </c>
      <c r="E481" s="173" t="s">
        <v>378</v>
      </c>
      <c r="F481" s="49" t="s">
        <v>110</v>
      </c>
      <c r="G481" s="49">
        <v>250</v>
      </c>
      <c r="H481" s="49">
        <f>G481*$I$8</f>
        <v>6250</v>
      </c>
      <c r="I481" s="49">
        <f>G481*$I$2</f>
        <v>0</v>
      </c>
    </row>
    <row r="482" spans="1:9" outlineLevel="1">
      <c r="A482" s="48" t="s">
        <v>373</v>
      </c>
      <c r="B482" s="49" t="s">
        <v>130</v>
      </c>
      <c r="C482" s="173"/>
      <c r="D482" s="108" t="s">
        <v>119</v>
      </c>
      <c r="E482" s="173"/>
      <c r="F482" s="49" t="s">
        <v>120</v>
      </c>
      <c r="G482" s="49">
        <v>1</v>
      </c>
      <c r="H482" s="49">
        <f>G482*$I$8</f>
        <v>25</v>
      </c>
      <c r="I482" s="49">
        <f>G482*5*$I$2</f>
        <v>0</v>
      </c>
    </row>
    <row r="483" spans="1:9" s="101" customFormat="1" outlineLevel="1">
      <c r="A483" s="100" t="s">
        <v>373</v>
      </c>
      <c r="B483" s="100" t="s">
        <v>130</v>
      </c>
      <c r="C483" s="179" t="s">
        <v>144</v>
      </c>
      <c r="D483" s="179"/>
      <c r="E483" s="179"/>
      <c r="F483" s="179"/>
      <c r="G483" s="179"/>
      <c r="H483" s="179"/>
      <c r="I483" s="105"/>
    </row>
    <row r="484" spans="1:9" ht="14.45" customHeight="1" outlineLevel="1">
      <c r="A484" s="48" t="s">
        <v>373</v>
      </c>
      <c r="B484" s="49" t="s">
        <v>145</v>
      </c>
      <c r="C484" s="173" t="s">
        <v>327</v>
      </c>
      <c r="D484" s="108" t="s">
        <v>191</v>
      </c>
      <c r="E484" s="173" t="s">
        <v>328</v>
      </c>
      <c r="F484" s="49" t="s">
        <v>126</v>
      </c>
      <c r="G484" s="49">
        <f>160</f>
        <v>160</v>
      </c>
      <c r="H484" s="49">
        <f>G484*$I$8</f>
        <v>4000</v>
      </c>
      <c r="I484" s="49">
        <f t="shared" ref="I484:I488" si="55">G484*$I$2</f>
        <v>0</v>
      </c>
    </row>
    <row r="485" spans="1:9" outlineLevel="1">
      <c r="A485" s="48" t="s">
        <v>373</v>
      </c>
      <c r="B485" s="49" t="s">
        <v>145</v>
      </c>
      <c r="C485" s="173"/>
      <c r="D485" s="108" t="s">
        <v>329</v>
      </c>
      <c r="E485" s="173"/>
      <c r="F485" s="49" t="s">
        <v>110</v>
      </c>
      <c r="G485" s="49">
        <v>20</v>
      </c>
      <c r="H485" s="49">
        <f>G485*$I$8</f>
        <v>500</v>
      </c>
      <c r="I485" s="49">
        <f t="shared" si="55"/>
        <v>0</v>
      </c>
    </row>
    <row r="486" spans="1:9" s="101" customFormat="1" outlineLevel="1">
      <c r="A486" s="100" t="s">
        <v>373</v>
      </c>
      <c r="B486" s="100" t="s">
        <v>145</v>
      </c>
      <c r="C486" s="179" t="s">
        <v>150</v>
      </c>
      <c r="D486" s="179"/>
      <c r="E486" s="179"/>
      <c r="F486" s="179"/>
      <c r="G486" s="179"/>
      <c r="H486" s="179"/>
      <c r="I486" s="105"/>
    </row>
    <row r="487" spans="1:9" ht="14.45" customHeight="1" outlineLevel="1">
      <c r="A487" s="48" t="s">
        <v>373</v>
      </c>
      <c r="B487" s="49" t="s">
        <v>151</v>
      </c>
      <c r="C487" s="173" t="s">
        <v>379</v>
      </c>
      <c r="D487" s="108" t="s">
        <v>339</v>
      </c>
      <c r="E487" s="173" t="s">
        <v>380</v>
      </c>
      <c r="F487" s="49" t="s">
        <v>110</v>
      </c>
      <c r="G487" s="49">
        <v>45</v>
      </c>
      <c r="H487" s="49">
        <f>G487*$I$8</f>
        <v>1125</v>
      </c>
      <c r="I487" s="49">
        <f t="shared" si="55"/>
        <v>0</v>
      </c>
    </row>
    <row r="488" spans="1:9" ht="30" outlineLevel="1">
      <c r="A488" s="48" t="s">
        <v>373</v>
      </c>
      <c r="B488" s="49" t="s">
        <v>151</v>
      </c>
      <c r="C488" s="173"/>
      <c r="D488" s="108" t="s">
        <v>206</v>
      </c>
      <c r="E488" s="173"/>
      <c r="F488" s="49" t="s">
        <v>110</v>
      </c>
      <c r="G488" s="49">
        <v>90</v>
      </c>
      <c r="H488" s="49">
        <f>G488*$I$8</f>
        <v>2250</v>
      </c>
      <c r="I488" s="49">
        <f t="shared" si="55"/>
        <v>0</v>
      </c>
    </row>
    <row r="489" spans="1:9" outlineLevel="1">
      <c r="A489" s="48" t="s">
        <v>373</v>
      </c>
      <c r="B489" s="49" t="s">
        <v>151</v>
      </c>
      <c r="C489" s="173"/>
      <c r="D489" s="108" t="s">
        <v>137</v>
      </c>
      <c r="E489" s="173"/>
      <c r="F489" s="49" t="s">
        <v>138</v>
      </c>
      <c r="G489" s="49" t="s">
        <v>138</v>
      </c>
      <c r="H489" s="49" t="s">
        <v>138</v>
      </c>
      <c r="I489" s="49"/>
    </row>
    <row r="490" spans="1:9" outlineLevel="1">
      <c r="A490" s="48" t="s">
        <v>373</v>
      </c>
      <c r="B490" s="49" t="s">
        <v>151</v>
      </c>
      <c r="C490" s="108" t="s">
        <v>159</v>
      </c>
      <c r="D490" s="111" t="s">
        <v>261</v>
      </c>
      <c r="E490" s="96" t="s">
        <v>219</v>
      </c>
      <c r="F490" s="49" t="s">
        <v>126</v>
      </c>
      <c r="G490" s="50">
        <v>200</v>
      </c>
      <c r="H490" s="49">
        <f>G490*$I$8</f>
        <v>5000</v>
      </c>
      <c r="I490" s="49">
        <f t="shared" ref="I490" si="56">G490*$I$2</f>
        <v>0</v>
      </c>
    </row>
    <row r="491" spans="1:9" s="101" customFormat="1" outlineLevel="1">
      <c r="A491" s="100" t="s">
        <v>373</v>
      </c>
      <c r="B491" s="100" t="s">
        <v>151</v>
      </c>
      <c r="C491" s="179" t="s">
        <v>161</v>
      </c>
      <c r="D491" s="179"/>
      <c r="E491" s="179"/>
      <c r="F491" s="179"/>
      <c r="G491" s="179"/>
      <c r="H491" s="179"/>
      <c r="I491" s="105"/>
    </row>
    <row r="492" spans="1:9" ht="14.65" customHeight="1" outlineLevel="1">
      <c r="A492" s="49" t="s">
        <v>373</v>
      </c>
      <c r="B492" s="120" t="s">
        <v>162</v>
      </c>
      <c r="C492" s="122" t="s">
        <v>381</v>
      </c>
      <c r="D492" s="107" t="s">
        <v>164</v>
      </c>
      <c r="E492" s="99" t="s">
        <v>138</v>
      </c>
      <c r="F492" s="46" t="s">
        <v>126</v>
      </c>
      <c r="G492" s="48">
        <v>1500</v>
      </c>
      <c r="H492" s="49">
        <f>G492*$I$8</f>
        <v>37500</v>
      </c>
      <c r="I492" s="104"/>
    </row>
    <row r="493" spans="1:9" ht="15.75" outlineLevel="1">
      <c r="A493" s="48" t="s">
        <v>373</v>
      </c>
      <c r="B493" s="48" t="s">
        <v>165</v>
      </c>
      <c r="C493" s="46"/>
      <c r="D493" s="113" t="s">
        <v>138</v>
      </c>
      <c r="E493" s="114" t="s">
        <v>166</v>
      </c>
      <c r="F493" s="46" t="s">
        <v>138</v>
      </c>
      <c r="G493" s="48">
        <v>68</v>
      </c>
      <c r="H493" s="49" t="s">
        <v>138</v>
      </c>
      <c r="I493" s="49" t="s">
        <v>138</v>
      </c>
    </row>
    <row r="494" spans="1:9" ht="15.75" outlineLevel="1">
      <c r="A494" s="48" t="s">
        <v>373</v>
      </c>
      <c r="B494" s="48" t="s">
        <v>165</v>
      </c>
      <c r="C494" s="46"/>
      <c r="D494" s="113" t="s">
        <v>138</v>
      </c>
      <c r="E494" s="114" t="s">
        <v>167</v>
      </c>
      <c r="F494" s="46" t="s">
        <v>138</v>
      </c>
      <c r="G494" s="48">
        <v>59</v>
      </c>
      <c r="H494" s="49" t="s">
        <v>138</v>
      </c>
      <c r="I494" s="49" t="s">
        <v>138</v>
      </c>
    </row>
    <row r="495" spans="1:9" ht="15.75" outlineLevel="1">
      <c r="A495" s="48" t="s">
        <v>373</v>
      </c>
      <c r="B495" s="48" t="s">
        <v>165</v>
      </c>
      <c r="C495" s="46"/>
      <c r="D495" s="113" t="s">
        <v>138</v>
      </c>
      <c r="E495" s="114" t="s">
        <v>168</v>
      </c>
      <c r="F495" s="46" t="s">
        <v>138</v>
      </c>
      <c r="G495" s="48">
        <v>210</v>
      </c>
      <c r="H495" s="49" t="s">
        <v>138</v>
      </c>
      <c r="I495" s="49" t="s">
        <v>138</v>
      </c>
    </row>
    <row r="496" spans="1:9" ht="15.75" outlineLevel="1">
      <c r="A496" s="48" t="s">
        <v>373</v>
      </c>
      <c r="B496" s="48" t="s">
        <v>165</v>
      </c>
      <c r="C496" s="46"/>
      <c r="D496" s="113" t="s">
        <v>138</v>
      </c>
      <c r="E496" s="114" t="s">
        <v>169</v>
      </c>
      <c r="F496" s="46" t="s">
        <v>138</v>
      </c>
      <c r="G496" s="48">
        <v>1740</v>
      </c>
      <c r="H496" s="49" t="s">
        <v>138</v>
      </c>
      <c r="I496" s="49" t="s">
        <v>138</v>
      </c>
    </row>
    <row r="497" spans="1:9" s="103" customFormat="1" ht="15.75">
      <c r="A497" s="102" t="s">
        <v>373</v>
      </c>
      <c r="B497" s="100" t="s">
        <v>165</v>
      </c>
      <c r="C497" s="123" t="s">
        <v>381</v>
      </c>
      <c r="D497" s="172" t="s">
        <v>170</v>
      </c>
      <c r="E497" s="172"/>
      <c r="F497" s="172"/>
      <c r="G497" s="172"/>
      <c r="H497" s="172"/>
      <c r="I497" s="106"/>
    </row>
    <row r="498" spans="1:9" ht="28.9" customHeight="1" outlineLevel="1">
      <c r="A498" s="48" t="s">
        <v>382</v>
      </c>
      <c r="B498" s="49" t="s">
        <v>106</v>
      </c>
      <c r="C498" s="173" t="s">
        <v>383</v>
      </c>
      <c r="D498" s="108" t="s">
        <v>108</v>
      </c>
      <c r="E498" s="173" t="s">
        <v>384</v>
      </c>
      <c r="F498" s="49" t="s">
        <v>110</v>
      </c>
      <c r="G498" s="49">
        <v>30</v>
      </c>
      <c r="H498" s="49">
        <f t="shared" ref="H498:H507" si="57">G498*$I$8</f>
        <v>750</v>
      </c>
      <c r="I498" s="49">
        <f t="shared" ref="I498:I503" si="58">G498*$I$2</f>
        <v>0</v>
      </c>
    </row>
    <row r="499" spans="1:9" outlineLevel="1">
      <c r="A499" s="48" t="s">
        <v>382</v>
      </c>
      <c r="B499" s="49" t="s">
        <v>106</v>
      </c>
      <c r="C499" s="173"/>
      <c r="D499" s="108" t="s">
        <v>111</v>
      </c>
      <c r="E499" s="173"/>
      <c r="F499" s="49" t="s">
        <v>110</v>
      </c>
      <c r="G499" s="49">
        <v>5</v>
      </c>
      <c r="H499" s="49">
        <f t="shared" si="57"/>
        <v>125</v>
      </c>
      <c r="I499" s="49">
        <f t="shared" si="58"/>
        <v>0</v>
      </c>
    </row>
    <row r="500" spans="1:9" outlineLevel="1">
      <c r="A500" s="48" t="s">
        <v>382</v>
      </c>
      <c r="B500" s="49" t="s">
        <v>106</v>
      </c>
      <c r="C500" s="173"/>
      <c r="D500" s="108" t="s">
        <v>246</v>
      </c>
      <c r="E500" s="173"/>
      <c r="F500" s="49" t="s">
        <v>110</v>
      </c>
      <c r="G500" s="49">
        <v>40</v>
      </c>
      <c r="H500" s="49">
        <f t="shared" si="57"/>
        <v>1000</v>
      </c>
      <c r="I500" s="49">
        <f t="shared" si="58"/>
        <v>0</v>
      </c>
    </row>
    <row r="501" spans="1:9" outlineLevel="1">
      <c r="A501" s="48" t="s">
        <v>382</v>
      </c>
      <c r="B501" s="49" t="s">
        <v>106</v>
      </c>
      <c r="C501" s="173"/>
      <c r="D501" s="108" t="s">
        <v>113</v>
      </c>
      <c r="E501" s="173"/>
      <c r="F501" s="49" t="s">
        <v>133</v>
      </c>
      <c r="G501" s="49">
        <v>1</v>
      </c>
      <c r="H501" s="49">
        <f t="shared" si="57"/>
        <v>25</v>
      </c>
      <c r="I501" s="49">
        <f t="shared" si="58"/>
        <v>0</v>
      </c>
    </row>
    <row r="502" spans="1:9" ht="14.45" customHeight="1" outlineLevel="1">
      <c r="A502" s="48" t="s">
        <v>382</v>
      </c>
      <c r="B502" s="49" t="s">
        <v>106</v>
      </c>
      <c r="C502" s="188" t="s">
        <v>253</v>
      </c>
      <c r="D502" s="108" t="s">
        <v>117</v>
      </c>
      <c r="E502" s="188"/>
      <c r="F502" s="49" t="s">
        <v>110</v>
      </c>
      <c r="G502" s="49">
        <v>100</v>
      </c>
      <c r="H502" s="49">
        <f t="shared" si="57"/>
        <v>2500</v>
      </c>
      <c r="I502" s="49">
        <f t="shared" si="58"/>
        <v>0</v>
      </c>
    </row>
    <row r="503" spans="1:9" outlineLevel="1">
      <c r="A503" s="48" t="s">
        <v>382</v>
      </c>
      <c r="B503" s="49" t="s">
        <v>106</v>
      </c>
      <c r="C503" s="188"/>
      <c r="D503" s="108" t="s">
        <v>136</v>
      </c>
      <c r="E503" s="188"/>
      <c r="F503" s="49" t="s">
        <v>110</v>
      </c>
      <c r="G503" s="49">
        <v>15</v>
      </c>
      <c r="H503" s="49">
        <f t="shared" si="57"/>
        <v>375</v>
      </c>
      <c r="I503" s="49">
        <f t="shared" si="58"/>
        <v>0</v>
      </c>
    </row>
    <row r="504" spans="1:9" outlineLevel="1">
      <c r="A504" s="48" t="s">
        <v>382</v>
      </c>
      <c r="B504" s="49" t="s">
        <v>106</v>
      </c>
      <c r="C504" s="188"/>
      <c r="D504" s="108" t="s">
        <v>119</v>
      </c>
      <c r="E504" s="188"/>
      <c r="F504" s="49" t="s">
        <v>110</v>
      </c>
      <c r="G504" s="49">
        <v>5</v>
      </c>
      <c r="H504" s="49">
        <f t="shared" si="57"/>
        <v>125</v>
      </c>
      <c r="I504" s="49">
        <f>G504*$I$2</f>
        <v>0</v>
      </c>
    </row>
    <row r="505" spans="1:9" ht="14.45" customHeight="1" outlineLevel="1">
      <c r="A505" s="48" t="s">
        <v>382</v>
      </c>
      <c r="B505" s="49" t="s">
        <v>106</v>
      </c>
      <c r="C505" s="173" t="s">
        <v>122</v>
      </c>
      <c r="D505" s="108" t="s">
        <v>123</v>
      </c>
      <c r="E505" s="173" t="s">
        <v>124</v>
      </c>
      <c r="F505" s="49" t="s">
        <v>120</v>
      </c>
      <c r="G505" s="49">
        <v>1</v>
      </c>
      <c r="H505" s="49">
        <f t="shared" si="57"/>
        <v>25</v>
      </c>
      <c r="I505" s="49">
        <f>G505*$I$2*5</f>
        <v>0</v>
      </c>
    </row>
    <row r="506" spans="1:9" outlineLevel="1">
      <c r="A506" s="48" t="s">
        <v>382</v>
      </c>
      <c r="B506" s="49" t="s">
        <v>106</v>
      </c>
      <c r="C506" s="173"/>
      <c r="D506" s="51" t="s">
        <v>196</v>
      </c>
      <c r="E506" s="173"/>
      <c r="F506" s="49" t="s">
        <v>110</v>
      </c>
      <c r="G506" s="49">
        <v>50</v>
      </c>
      <c r="H506" s="49">
        <f t="shared" si="57"/>
        <v>1250</v>
      </c>
      <c r="I506" s="49">
        <f>G506*$I$2</f>
        <v>0</v>
      </c>
    </row>
    <row r="507" spans="1:9" outlineLevel="1">
      <c r="A507" s="48" t="s">
        <v>382</v>
      </c>
      <c r="B507" s="49" t="s">
        <v>106</v>
      </c>
      <c r="C507" s="173"/>
      <c r="D507" s="108" t="s">
        <v>127</v>
      </c>
      <c r="E507" s="173"/>
      <c r="F507" s="49" t="s">
        <v>126</v>
      </c>
      <c r="G507" s="49">
        <v>200</v>
      </c>
      <c r="H507" s="49">
        <f t="shared" si="57"/>
        <v>5000</v>
      </c>
      <c r="I507" s="49">
        <f t="shared" ref="I507:I525" si="59">G507*$I$2</f>
        <v>0</v>
      </c>
    </row>
    <row r="508" spans="1:9" s="101" customFormat="1" outlineLevel="1">
      <c r="A508" s="100" t="s">
        <v>382</v>
      </c>
      <c r="B508" s="100" t="s">
        <v>106</v>
      </c>
      <c r="C508" s="179" t="s">
        <v>129</v>
      </c>
      <c r="D508" s="179"/>
      <c r="E508" s="179"/>
      <c r="F508" s="179"/>
      <c r="G508" s="179"/>
      <c r="H508" s="179"/>
      <c r="I508" s="105"/>
    </row>
    <row r="509" spans="1:9" ht="14.45" customHeight="1" outlineLevel="1">
      <c r="A509" s="48" t="s">
        <v>382</v>
      </c>
      <c r="B509" s="49" t="s">
        <v>130</v>
      </c>
      <c r="C509" s="173" t="s">
        <v>207</v>
      </c>
      <c r="D509" s="49" t="s">
        <v>208</v>
      </c>
      <c r="E509" s="173"/>
      <c r="F509" s="49" t="s">
        <v>110</v>
      </c>
      <c r="G509" s="49">
        <v>50</v>
      </c>
      <c r="H509" s="49">
        <f t="shared" ref="H509:H518" si="60">G509*$I$8</f>
        <v>1250</v>
      </c>
      <c r="I509" s="49">
        <f t="shared" si="59"/>
        <v>0</v>
      </c>
    </row>
    <row r="510" spans="1:9" outlineLevel="1">
      <c r="A510" s="48" t="s">
        <v>382</v>
      </c>
      <c r="B510" s="49" t="s">
        <v>130</v>
      </c>
      <c r="C510" s="173"/>
      <c r="D510" s="49" t="s">
        <v>117</v>
      </c>
      <c r="E510" s="173"/>
      <c r="F510" s="49" t="s">
        <v>110</v>
      </c>
      <c r="G510" s="49">
        <v>100</v>
      </c>
      <c r="H510" s="49">
        <f t="shared" si="60"/>
        <v>2500</v>
      </c>
      <c r="I510" s="49">
        <f t="shared" si="59"/>
        <v>0</v>
      </c>
    </row>
    <row r="511" spans="1:9" outlineLevel="1">
      <c r="A511" s="48" t="s">
        <v>382</v>
      </c>
      <c r="B511" s="49" t="s">
        <v>130</v>
      </c>
      <c r="C511" s="173"/>
      <c r="D511" s="49" t="s">
        <v>135</v>
      </c>
      <c r="E511" s="173"/>
      <c r="F511" s="49" t="s">
        <v>110</v>
      </c>
      <c r="G511" s="49">
        <v>10</v>
      </c>
      <c r="H511" s="49">
        <f t="shared" si="60"/>
        <v>250</v>
      </c>
      <c r="I511" s="49">
        <f t="shared" si="59"/>
        <v>0</v>
      </c>
    </row>
    <row r="512" spans="1:9" outlineLevel="1">
      <c r="A512" s="48" t="s">
        <v>382</v>
      </c>
      <c r="B512" s="49" t="s">
        <v>130</v>
      </c>
      <c r="C512" s="173"/>
      <c r="D512" s="49" t="s">
        <v>136</v>
      </c>
      <c r="E512" s="173"/>
      <c r="F512" s="49" t="s">
        <v>110</v>
      </c>
      <c r="G512" s="49">
        <v>10</v>
      </c>
      <c r="H512" s="49">
        <f t="shared" si="60"/>
        <v>250</v>
      </c>
      <c r="I512" s="49">
        <f t="shared" si="59"/>
        <v>0</v>
      </c>
    </row>
    <row r="513" spans="1:9" outlineLevel="1">
      <c r="A513" s="48" t="s">
        <v>382</v>
      </c>
      <c r="B513" s="49" t="s">
        <v>130</v>
      </c>
      <c r="C513" s="173"/>
      <c r="D513" s="49" t="s">
        <v>127</v>
      </c>
      <c r="E513" s="173"/>
      <c r="F513" s="49" t="s">
        <v>126</v>
      </c>
      <c r="G513" s="49">
        <v>180</v>
      </c>
      <c r="H513" s="49">
        <f t="shared" si="60"/>
        <v>4500</v>
      </c>
      <c r="I513" s="49">
        <f t="shared" si="59"/>
        <v>0</v>
      </c>
    </row>
    <row r="514" spans="1:9" ht="14.45" customHeight="1" outlineLevel="1">
      <c r="A514" s="48" t="s">
        <v>382</v>
      </c>
      <c r="B514" s="49" t="s">
        <v>130</v>
      </c>
      <c r="C514" s="178" t="s">
        <v>385</v>
      </c>
      <c r="D514" s="115" t="s">
        <v>319</v>
      </c>
      <c r="E514" s="178" t="s">
        <v>386</v>
      </c>
      <c r="F514" s="49" t="s">
        <v>110</v>
      </c>
      <c r="G514" s="49">
        <v>100</v>
      </c>
      <c r="H514" s="49">
        <f t="shared" si="60"/>
        <v>2500</v>
      </c>
      <c r="I514" s="49">
        <f t="shared" si="59"/>
        <v>0</v>
      </c>
    </row>
    <row r="515" spans="1:9" outlineLevel="1">
      <c r="A515" s="48" t="s">
        <v>382</v>
      </c>
      <c r="B515" s="49" t="s">
        <v>130</v>
      </c>
      <c r="C515" s="178"/>
      <c r="D515" s="108" t="s">
        <v>117</v>
      </c>
      <c r="E515" s="178"/>
      <c r="F515" s="49" t="s">
        <v>110</v>
      </c>
      <c r="G515" s="49">
        <v>150</v>
      </c>
      <c r="H515" s="49">
        <f t="shared" si="60"/>
        <v>3750</v>
      </c>
      <c r="I515" s="49">
        <f t="shared" si="59"/>
        <v>0</v>
      </c>
    </row>
    <row r="516" spans="1:9" outlineLevel="1">
      <c r="A516" s="48" t="s">
        <v>382</v>
      </c>
      <c r="B516" s="49" t="s">
        <v>130</v>
      </c>
      <c r="C516" s="178"/>
      <c r="D516" s="108" t="s">
        <v>136</v>
      </c>
      <c r="E516" s="178"/>
      <c r="F516" s="49" t="s">
        <v>110</v>
      </c>
      <c r="G516" s="49">
        <v>10</v>
      </c>
      <c r="H516" s="49">
        <f t="shared" si="60"/>
        <v>250</v>
      </c>
      <c r="I516" s="49">
        <f t="shared" si="59"/>
        <v>0</v>
      </c>
    </row>
    <row r="517" spans="1:9" outlineLevel="1">
      <c r="A517" s="48" t="s">
        <v>382</v>
      </c>
      <c r="B517" s="49" t="s">
        <v>130</v>
      </c>
      <c r="C517" s="178"/>
      <c r="D517" s="108" t="s">
        <v>137</v>
      </c>
      <c r="E517" s="178"/>
      <c r="F517" s="49" t="s">
        <v>110</v>
      </c>
      <c r="G517" s="49">
        <v>100</v>
      </c>
      <c r="H517" s="49">
        <f t="shared" si="60"/>
        <v>2500</v>
      </c>
      <c r="I517" s="49" t="s">
        <v>138</v>
      </c>
    </row>
    <row r="518" spans="1:9" outlineLevel="1">
      <c r="A518" s="48" t="s">
        <v>382</v>
      </c>
      <c r="B518" s="49" t="s">
        <v>130</v>
      </c>
      <c r="C518" s="108" t="s">
        <v>152</v>
      </c>
      <c r="D518" s="108" t="s">
        <v>153</v>
      </c>
      <c r="E518" s="112"/>
      <c r="F518" s="49" t="s">
        <v>110</v>
      </c>
      <c r="G518" s="49">
        <v>75</v>
      </c>
      <c r="H518" s="49">
        <f t="shared" si="60"/>
        <v>1875</v>
      </c>
      <c r="I518" s="49">
        <f t="shared" si="59"/>
        <v>0</v>
      </c>
    </row>
    <row r="519" spans="1:9" s="101" customFormat="1" outlineLevel="1">
      <c r="A519" s="100" t="s">
        <v>382</v>
      </c>
      <c r="B519" s="100" t="s">
        <v>130</v>
      </c>
      <c r="C519" s="179" t="s">
        <v>144</v>
      </c>
      <c r="D519" s="179"/>
      <c r="E519" s="179"/>
      <c r="F519" s="179"/>
      <c r="G519" s="179"/>
      <c r="H519" s="179"/>
      <c r="I519" s="105"/>
    </row>
    <row r="520" spans="1:9" ht="30" outlineLevel="1">
      <c r="A520" s="48" t="s">
        <v>382</v>
      </c>
      <c r="B520" s="49" t="s">
        <v>145</v>
      </c>
      <c r="C520" s="108" t="s">
        <v>146</v>
      </c>
      <c r="D520" s="108" t="s">
        <v>147</v>
      </c>
      <c r="E520" s="96"/>
      <c r="F520" s="49" t="s">
        <v>126</v>
      </c>
      <c r="G520" s="49">
        <v>250</v>
      </c>
      <c r="H520" s="49">
        <f>G520*$I$8</f>
        <v>6250</v>
      </c>
      <c r="I520" s="49">
        <f t="shared" si="59"/>
        <v>0</v>
      </c>
    </row>
    <row r="521" spans="1:9" outlineLevel="1">
      <c r="A521" s="48" t="s">
        <v>382</v>
      </c>
      <c r="B521" s="49" t="s">
        <v>145</v>
      </c>
      <c r="C521" s="108" t="s">
        <v>148</v>
      </c>
      <c r="D521" s="108" t="s">
        <v>149</v>
      </c>
      <c r="E521" s="96"/>
      <c r="F521" s="49" t="s">
        <v>110</v>
      </c>
      <c r="G521" s="49">
        <v>40</v>
      </c>
      <c r="H521" s="49">
        <f>G521*$I$8</f>
        <v>1000</v>
      </c>
      <c r="I521" s="49">
        <f t="shared" si="59"/>
        <v>0</v>
      </c>
    </row>
    <row r="522" spans="1:9" ht="30" outlineLevel="1">
      <c r="A522" s="48" t="s">
        <v>382</v>
      </c>
      <c r="B522" s="49" t="s">
        <v>145</v>
      </c>
      <c r="C522" s="108" t="s">
        <v>178</v>
      </c>
      <c r="D522" s="108" t="s">
        <v>206</v>
      </c>
      <c r="E522" s="96"/>
      <c r="F522" s="49" t="s">
        <v>110</v>
      </c>
      <c r="G522" s="49">
        <v>100</v>
      </c>
      <c r="H522" s="49">
        <f>G522*$I$8</f>
        <v>2500</v>
      </c>
      <c r="I522" s="49">
        <f t="shared" si="59"/>
        <v>0</v>
      </c>
    </row>
    <row r="523" spans="1:9" s="101" customFormat="1" outlineLevel="1">
      <c r="A523" s="100" t="s">
        <v>382</v>
      </c>
      <c r="B523" s="100" t="s">
        <v>145</v>
      </c>
      <c r="C523" s="179" t="s">
        <v>150</v>
      </c>
      <c r="D523" s="179"/>
      <c r="E523" s="179"/>
      <c r="F523" s="179"/>
      <c r="G523" s="179"/>
      <c r="H523" s="179"/>
      <c r="I523" s="105"/>
    </row>
    <row r="524" spans="1:9" ht="14.45" customHeight="1" outlineLevel="1">
      <c r="A524" s="48" t="s">
        <v>382</v>
      </c>
      <c r="B524" s="49" t="s">
        <v>151</v>
      </c>
      <c r="C524" s="173" t="s">
        <v>387</v>
      </c>
      <c r="D524" s="108" t="s">
        <v>190</v>
      </c>
      <c r="E524" s="173" t="s">
        <v>388</v>
      </c>
      <c r="F524" s="49" t="s">
        <v>110</v>
      </c>
      <c r="G524" s="49">
        <v>150</v>
      </c>
      <c r="H524" s="49">
        <f>G524*$I$8</f>
        <v>3750</v>
      </c>
      <c r="I524" s="49">
        <f t="shared" si="59"/>
        <v>0</v>
      </c>
    </row>
    <row r="525" spans="1:9" outlineLevel="1">
      <c r="A525" s="48" t="s">
        <v>382</v>
      </c>
      <c r="B525" s="49" t="s">
        <v>151</v>
      </c>
      <c r="C525" s="173"/>
      <c r="D525" s="108" t="s">
        <v>113</v>
      </c>
      <c r="E525" s="173"/>
      <c r="F525" s="49" t="s">
        <v>133</v>
      </c>
      <c r="G525" s="49">
        <v>1</v>
      </c>
      <c r="H525" s="49">
        <f>G525*$I$8</f>
        <v>25</v>
      </c>
      <c r="I525" s="49">
        <f t="shared" si="59"/>
        <v>0</v>
      </c>
    </row>
    <row r="526" spans="1:9" outlineLevel="1">
      <c r="A526" s="48" t="s">
        <v>382</v>
      </c>
      <c r="B526" s="49" t="s">
        <v>151</v>
      </c>
      <c r="C526" s="173"/>
      <c r="D526" s="108" t="s">
        <v>137</v>
      </c>
      <c r="E526" s="173"/>
      <c r="F526" s="49" t="s">
        <v>138</v>
      </c>
      <c r="G526" s="49" t="s">
        <v>138</v>
      </c>
      <c r="H526" s="49" t="s">
        <v>138</v>
      </c>
      <c r="I526" s="49"/>
    </row>
    <row r="527" spans="1:9" outlineLevel="1">
      <c r="A527" s="48" t="s">
        <v>382</v>
      </c>
      <c r="B527" s="49" t="s">
        <v>151</v>
      </c>
      <c r="C527" s="173"/>
      <c r="D527" s="108" t="s">
        <v>236</v>
      </c>
      <c r="E527" s="173"/>
      <c r="F527" s="49" t="s">
        <v>126</v>
      </c>
      <c r="G527" s="49">
        <v>100</v>
      </c>
      <c r="H527" s="49">
        <f>G527*$I$8</f>
        <v>2500</v>
      </c>
      <c r="I527" s="49">
        <f t="shared" ref="I527:I528" si="61">G527*$I$2</f>
        <v>0</v>
      </c>
    </row>
    <row r="528" spans="1:9" outlineLevel="1">
      <c r="A528" s="48" t="s">
        <v>382</v>
      </c>
      <c r="B528" s="49" t="s">
        <v>151</v>
      </c>
      <c r="C528" s="173"/>
      <c r="D528" s="108" t="s">
        <v>128</v>
      </c>
      <c r="E528" s="173"/>
      <c r="F528" s="49"/>
      <c r="G528" s="49">
        <v>120</v>
      </c>
      <c r="H528" s="49">
        <f>G528*$I$8</f>
        <v>3000</v>
      </c>
      <c r="I528" s="49">
        <f t="shared" si="61"/>
        <v>0</v>
      </c>
    </row>
    <row r="529" spans="1:9" ht="14.45" customHeight="1" outlineLevel="1">
      <c r="A529" s="48" t="s">
        <v>382</v>
      </c>
      <c r="B529" s="49" t="s">
        <v>151</v>
      </c>
      <c r="C529" s="180" t="s">
        <v>193</v>
      </c>
      <c r="D529" s="108" t="s">
        <v>194</v>
      </c>
      <c r="E529" s="173" t="s">
        <v>195</v>
      </c>
      <c r="F529" s="49" t="s">
        <v>120</v>
      </c>
      <c r="G529" s="49">
        <v>2</v>
      </c>
      <c r="H529" s="49">
        <f>G529*$I$8</f>
        <v>50</v>
      </c>
      <c r="I529" s="49">
        <f>G529*5*$I$2</f>
        <v>0</v>
      </c>
    </row>
    <row r="530" spans="1:9" outlineLevel="1">
      <c r="A530" s="48" t="s">
        <v>382</v>
      </c>
      <c r="B530" s="49" t="s">
        <v>151</v>
      </c>
      <c r="C530" s="181"/>
      <c r="D530" s="108" t="s">
        <v>196</v>
      </c>
      <c r="E530" s="173"/>
      <c r="F530" s="49" t="s">
        <v>126</v>
      </c>
      <c r="G530" s="49">
        <v>50</v>
      </c>
      <c r="H530" s="49">
        <f>G530*$I$8</f>
        <v>1250</v>
      </c>
      <c r="I530" s="49">
        <f t="shared" ref="I530:I531" si="62">G530*$I$2</f>
        <v>0</v>
      </c>
    </row>
    <row r="531" spans="1:9" outlineLevel="1">
      <c r="A531" s="48" t="s">
        <v>382</v>
      </c>
      <c r="B531" s="49" t="s">
        <v>151</v>
      </c>
      <c r="C531" s="182"/>
      <c r="D531" s="108" t="s">
        <v>127</v>
      </c>
      <c r="E531" s="173"/>
      <c r="F531" s="49" t="s">
        <v>126</v>
      </c>
      <c r="G531" s="49">
        <v>200</v>
      </c>
      <c r="H531" s="49">
        <f>G531*$I$8</f>
        <v>5000</v>
      </c>
      <c r="I531" s="49">
        <f t="shared" si="62"/>
        <v>0</v>
      </c>
    </row>
    <row r="532" spans="1:9" s="101" customFormat="1" outlineLevel="1">
      <c r="A532" s="100" t="s">
        <v>382</v>
      </c>
      <c r="B532" s="100" t="s">
        <v>151</v>
      </c>
      <c r="C532" s="179" t="s">
        <v>161</v>
      </c>
      <c r="D532" s="179"/>
      <c r="E532" s="179"/>
      <c r="F532" s="179"/>
      <c r="G532" s="179"/>
      <c r="H532" s="179"/>
      <c r="I532" s="105"/>
    </row>
    <row r="533" spans="1:9" ht="14.65" customHeight="1" outlineLevel="1">
      <c r="A533" s="49" t="s">
        <v>382</v>
      </c>
      <c r="B533" s="120" t="s">
        <v>162</v>
      </c>
      <c r="C533" s="122" t="s">
        <v>389</v>
      </c>
      <c r="D533" s="107" t="s">
        <v>164</v>
      </c>
      <c r="E533" s="99" t="s">
        <v>138</v>
      </c>
      <c r="F533" s="46" t="s">
        <v>126</v>
      </c>
      <c r="G533" s="48">
        <v>1500</v>
      </c>
      <c r="H533" s="49">
        <f>G533*$I$8</f>
        <v>37500</v>
      </c>
      <c r="I533" s="104"/>
    </row>
    <row r="534" spans="1:9" ht="15.75" outlineLevel="1">
      <c r="A534" s="48" t="s">
        <v>382</v>
      </c>
      <c r="B534" s="48" t="s">
        <v>165</v>
      </c>
      <c r="C534" s="46"/>
      <c r="D534" s="113" t="s">
        <v>138</v>
      </c>
      <c r="E534" s="114" t="s">
        <v>166</v>
      </c>
      <c r="F534" s="46" t="s">
        <v>138</v>
      </c>
      <c r="G534" s="48">
        <v>70</v>
      </c>
      <c r="H534" s="49" t="s">
        <v>138</v>
      </c>
      <c r="I534" s="49" t="s">
        <v>138</v>
      </c>
    </row>
    <row r="535" spans="1:9" ht="15.75" outlineLevel="1">
      <c r="A535" s="48" t="s">
        <v>382</v>
      </c>
      <c r="B535" s="48" t="s">
        <v>165</v>
      </c>
      <c r="C535" s="46"/>
      <c r="D535" s="113" t="s">
        <v>138</v>
      </c>
      <c r="E535" s="114" t="s">
        <v>167</v>
      </c>
      <c r="F535" s="46" t="s">
        <v>138</v>
      </c>
      <c r="G535" s="48">
        <v>59</v>
      </c>
      <c r="H535" s="49" t="s">
        <v>138</v>
      </c>
      <c r="I535" s="49" t="s">
        <v>138</v>
      </c>
    </row>
    <row r="536" spans="1:9" ht="15.75" outlineLevel="1">
      <c r="A536" s="48" t="s">
        <v>382</v>
      </c>
      <c r="B536" s="48" t="s">
        <v>165</v>
      </c>
      <c r="C536" s="46"/>
      <c r="D536" s="113" t="s">
        <v>138</v>
      </c>
      <c r="E536" s="114" t="s">
        <v>168</v>
      </c>
      <c r="F536" s="46" t="s">
        <v>138</v>
      </c>
      <c r="G536" s="48">
        <v>210</v>
      </c>
      <c r="H536" s="49" t="s">
        <v>138</v>
      </c>
      <c r="I536" s="49" t="s">
        <v>138</v>
      </c>
    </row>
    <row r="537" spans="1:9" ht="15.75" outlineLevel="1">
      <c r="A537" s="48" t="s">
        <v>382</v>
      </c>
      <c r="B537" s="48" t="s">
        <v>165</v>
      </c>
      <c r="C537" s="46"/>
      <c r="D537" s="113" t="s">
        <v>138</v>
      </c>
      <c r="E537" s="114" t="s">
        <v>169</v>
      </c>
      <c r="F537" s="46" t="s">
        <v>138</v>
      </c>
      <c r="G537" s="48">
        <v>1810</v>
      </c>
      <c r="H537" s="49" t="s">
        <v>138</v>
      </c>
      <c r="I537" s="49" t="s">
        <v>138</v>
      </c>
    </row>
    <row r="538" spans="1:9" s="103" customFormat="1" ht="15.75">
      <c r="A538" s="102" t="s">
        <v>382</v>
      </c>
      <c r="B538" s="100" t="s">
        <v>165</v>
      </c>
      <c r="C538" s="123" t="s">
        <v>389</v>
      </c>
      <c r="D538" s="172" t="s">
        <v>170</v>
      </c>
      <c r="E538" s="172"/>
      <c r="F538" s="172"/>
      <c r="G538" s="172"/>
      <c r="H538" s="172"/>
      <c r="I538" s="106"/>
    </row>
  </sheetData>
  <autoFilter ref="A13:I538"/>
  <mergeCells count="262">
    <mergeCell ref="F7:I7"/>
    <mergeCell ref="A5:H5"/>
    <mergeCell ref="A9:A10"/>
    <mergeCell ref="B9:B10"/>
    <mergeCell ref="F9:G9"/>
    <mergeCell ref="H9:H10"/>
    <mergeCell ref="E17:E19"/>
    <mergeCell ref="D87:H87"/>
    <mergeCell ref="D157:H157"/>
    <mergeCell ref="I9:I10"/>
    <mergeCell ref="C24:H24"/>
    <mergeCell ref="C59:H59"/>
    <mergeCell ref="C43:H43"/>
    <mergeCell ref="C37:H37"/>
    <mergeCell ref="C9:E9"/>
    <mergeCell ref="D49:H49"/>
    <mergeCell ref="C69:C73"/>
    <mergeCell ref="C74:C76"/>
    <mergeCell ref="C88:C89"/>
    <mergeCell ref="C90:C92"/>
    <mergeCell ref="C68:H68"/>
    <mergeCell ref="C14:C15"/>
    <mergeCell ref="C17:C19"/>
    <mergeCell ref="C20:C22"/>
    <mergeCell ref="A449:A450"/>
    <mergeCell ref="E60:E64"/>
    <mergeCell ref="E65:E66"/>
    <mergeCell ref="E124:E125"/>
    <mergeCell ref="E126:E128"/>
    <mergeCell ref="E132:E138"/>
    <mergeCell ref="E139:E140"/>
    <mergeCell ref="E147:E148"/>
    <mergeCell ref="C131:H131"/>
    <mergeCell ref="E90:E92"/>
    <mergeCell ref="E69:E73"/>
    <mergeCell ref="E74:E76"/>
    <mergeCell ref="E88:E89"/>
    <mergeCell ref="C416:H416"/>
    <mergeCell ref="E103:E106"/>
    <mergeCell ref="E114:E115"/>
    <mergeCell ref="E191:E195"/>
    <mergeCell ref="E196:E198"/>
    <mergeCell ref="E200:E201"/>
    <mergeCell ref="E203:E206"/>
    <mergeCell ref="E207:E212"/>
    <mergeCell ref="C245:C249"/>
    <mergeCell ref="C250:C253"/>
    <mergeCell ref="C237:C239"/>
    <mergeCell ref="C107:H107"/>
    <mergeCell ref="D422:H422"/>
    <mergeCell ref="C25:C30"/>
    <mergeCell ref="C32:C33"/>
    <mergeCell ref="C34:H34"/>
    <mergeCell ref="C39:C40"/>
    <mergeCell ref="E14:E15"/>
    <mergeCell ref="E20:E22"/>
    <mergeCell ref="E25:E30"/>
    <mergeCell ref="E32:E33"/>
    <mergeCell ref="E39:E40"/>
    <mergeCell ref="E50:E53"/>
    <mergeCell ref="E54:E56"/>
    <mergeCell ref="E95:E97"/>
    <mergeCell ref="E99:E102"/>
    <mergeCell ref="C196:C198"/>
    <mergeCell ref="C200:C201"/>
    <mergeCell ref="C335:C337"/>
    <mergeCell ref="C304:H304"/>
    <mergeCell ref="C292:C296"/>
    <mergeCell ref="E299:E301"/>
    <mergeCell ref="C280:H280"/>
    <mergeCell ref="C291:H291"/>
    <mergeCell ref="C277:C279"/>
    <mergeCell ref="C281:C285"/>
    <mergeCell ref="C286:C287"/>
    <mergeCell ref="E288:E289"/>
    <mergeCell ref="C288:C289"/>
    <mergeCell ref="C299:C301"/>
    <mergeCell ref="E277:E279"/>
    <mergeCell ref="E281:E285"/>
    <mergeCell ref="E286:E287"/>
    <mergeCell ref="E292:E296"/>
    <mergeCell ref="E358:E362"/>
    <mergeCell ref="C357:H357"/>
    <mergeCell ref="C339:H339"/>
    <mergeCell ref="C346:C351"/>
    <mergeCell ref="E346:E351"/>
    <mergeCell ref="C352:C353"/>
    <mergeCell ref="C354:C356"/>
    <mergeCell ref="C358:C362"/>
    <mergeCell ref="E311:E314"/>
    <mergeCell ref="E317:E319"/>
    <mergeCell ref="E326:E329"/>
    <mergeCell ref="E331:E332"/>
    <mergeCell ref="C320:H320"/>
    <mergeCell ref="C330:H330"/>
    <mergeCell ref="C311:C314"/>
    <mergeCell ref="C317:C319"/>
    <mergeCell ref="C331:C332"/>
    <mergeCell ref="C321:C325"/>
    <mergeCell ref="E321:E325"/>
    <mergeCell ref="C326:C329"/>
    <mergeCell ref="E335:E337"/>
    <mergeCell ref="E352:E353"/>
    <mergeCell ref="E354:E356"/>
    <mergeCell ref="E435:E441"/>
    <mergeCell ref="E442:E443"/>
    <mergeCell ref="C434:H434"/>
    <mergeCell ref="C435:C441"/>
    <mergeCell ref="C442:C443"/>
    <mergeCell ref="E390:E392"/>
    <mergeCell ref="E394:E400"/>
    <mergeCell ref="E401:E404"/>
    <mergeCell ref="E406:E408"/>
    <mergeCell ref="E411:E414"/>
    <mergeCell ref="C393:H393"/>
    <mergeCell ref="C405:H405"/>
    <mergeCell ref="C390:C392"/>
    <mergeCell ref="C427:C429"/>
    <mergeCell ref="C431:C433"/>
    <mergeCell ref="E423:E426"/>
    <mergeCell ref="E427:E429"/>
    <mergeCell ref="E431:E433"/>
    <mergeCell ref="C401:C404"/>
    <mergeCell ref="C394:C400"/>
    <mergeCell ref="C406:C408"/>
    <mergeCell ref="C411:C414"/>
    <mergeCell ref="C423:C426"/>
    <mergeCell ref="E524:E528"/>
    <mergeCell ref="C508:H508"/>
    <mergeCell ref="C523:H523"/>
    <mergeCell ref="C502:C504"/>
    <mergeCell ref="E477:E480"/>
    <mergeCell ref="E481:E482"/>
    <mergeCell ref="E484:E485"/>
    <mergeCell ref="E487:E489"/>
    <mergeCell ref="E498:E501"/>
    <mergeCell ref="C486:H486"/>
    <mergeCell ref="C491:H491"/>
    <mergeCell ref="D497:H497"/>
    <mergeCell ref="C477:C480"/>
    <mergeCell ref="C481:C482"/>
    <mergeCell ref="C484:C485"/>
    <mergeCell ref="C487:C489"/>
    <mergeCell ref="C498:C501"/>
    <mergeCell ref="E502:E504"/>
    <mergeCell ref="E505:E507"/>
    <mergeCell ref="E509:E513"/>
    <mergeCell ref="E514:E517"/>
    <mergeCell ref="E449:E450"/>
    <mergeCell ref="E460:E464"/>
    <mergeCell ref="E465:E467"/>
    <mergeCell ref="E469:E471"/>
    <mergeCell ref="E473:E476"/>
    <mergeCell ref="C472:H472"/>
    <mergeCell ref="C449:C450"/>
    <mergeCell ref="D459:H459"/>
    <mergeCell ref="C460:C464"/>
    <mergeCell ref="C465:C467"/>
    <mergeCell ref="C469:C471"/>
    <mergeCell ref="C473:C476"/>
    <mergeCell ref="C453:H453"/>
    <mergeCell ref="E363:E366"/>
    <mergeCell ref="E368:E369"/>
    <mergeCell ref="E371:E373"/>
    <mergeCell ref="E382:E384"/>
    <mergeCell ref="E385:E387"/>
    <mergeCell ref="C367:H367"/>
    <mergeCell ref="C375:H375"/>
    <mergeCell ref="C363:C366"/>
    <mergeCell ref="C368:C369"/>
    <mergeCell ref="C371:C373"/>
    <mergeCell ref="C382:C384"/>
    <mergeCell ref="C385:C387"/>
    <mergeCell ref="C191:C195"/>
    <mergeCell ref="E259:E261"/>
    <mergeCell ref="E270:E272"/>
    <mergeCell ref="E273:E275"/>
    <mergeCell ref="C263:H263"/>
    <mergeCell ref="E219:E221"/>
    <mergeCell ref="E222:E223"/>
    <mergeCell ref="E232:E236"/>
    <mergeCell ref="E237:E239"/>
    <mergeCell ref="E241:E243"/>
    <mergeCell ref="C219:C221"/>
    <mergeCell ref="C222:C223"/>
    <mergeCell ref="C202:H202"/>
    <mergeCell ref="C244:H244"/>
    <mergeCell ref="C241:C243"/>
    <mergeCell ref="E245:E249"/>
    <mergeCell ref="E250:E253"/>
    <mergeCell ref="E158:E160"/>
    <mergeCell ref="C142:H142"/>
    <mergeCell ref="C175:H175"/>
    <mergeCell ref="C214:H214"/>
    <mergeCell ref="C254:H254"/>
    <mergeCell ref="C81:H81"/>
    <mergeCell ref="C117:H117"/>
    <mergeCell ref="C151:H151"/>
    <mergeCell ref="C184:H184"/>
    <mergeCell ref="C225:H225"/>
    <mergeCell ref="E164:E166"/>
    <mergeCell ref="E168:E171"/>
    <mergeCell ref="E172:E173"/>
    <mergeCell ref="E176:E177"/>
    <mergeCell ref="C167:H167"/>
    <mergeCell ref="C95:C97"/>
    <mergeCell ref="C99:C102"/>
    <mergeCell ref="C103:C106"/>
    <mergeCell ref="E112:E113"/>
    <mergeCell ref="C112:C113"/>
    <mergeCell ref="C114:C115"/>
    <mergeCell ref="D123:H123"/>
    <mergeCell ref="C176:C177"/>
    <mergeCell ref="C98:H98"/>
    <mergeCell ref="C179:H179"/>
    <mergeCell ref="C207:C212"/>
    <mergeCell ref="C529:C531"/>
    <mergeCell ref="C524:C528"/>
    <mergeCell ref="C514:C517"/>
    <mergeCell ref="C509:C513"/>
    <mergeCell ref="C505:C507"/>
    <mergeCell ref="C50:C53"/>
    <mergeCell ref="C54:C56"/>
    <mergeCell ref="C60:C64"/>
    <mergeCell ref="C65:C66"/>
    <mergeCell ref="C444:H444"/>
    <mergeCell ref="C483:H483"/>
    <mergeCell ref="C519:H519"/>
    <mergeCell ref="C333:H333"/>
    <mergeCell ref="C370:H370"/>
    <mergeCell ref="C410:H410"/>
    <mergeCell ref="C448:H448"/>
    <mergeCell ref="E529:E531"/>
    <mergeCell ref="C77:H77"/>
    <mergeCell ref="C111:H111"/>
    <mergeCell ref="C217:H217"/>
    <mergeCell ref="C258:H258"/>
    <mergeCell ref="C298:H298"/>
    <mergeCell ref="D538:H538"/>
    <mergeCell ref="C124:C125"/>
    <mergeCell ref="C126:C128"/>
    <mergeCell ref="C132:C138"/>
    <mergeCell ref="C139:C140"/>
    <mergeCell ref="C147:C148"/>
    <mergeCell ref="C158:C160"/>
    <mergeCell ref="E161:E162"/>
    <mergeCell ref="C161:C162"/>
    <mergeCell ref="C164:C166"/>
    <mergeCell ref="C168:C171"/>
    <mergeCell ref="C172:C173"/>
    <mergeCell ref="C232:C236"/>
    <mergeCell ref="C259:C261"/>
    <mergeCell ref="C270:C272"/>
    <mergeCell ref="C273:C275"/>
    <mergeCell ref="D190:H190"/>
    <mergeCell ref="D231:H231"/>
    <mergeCell ref="D269:H269"/>
    <mergeCell ref="D310:H310"/>
    <mergeCell ref="D345:H345"/>
    <mergeCell ref="D381:H381"/>
    <mergeCell ref="C532:H532"/>
    <mergeCell ref="C146:H146"/>
  </mergeCells>
  <pageMargins left="0.7" right="0.7" top="0.78740157499999996" bottom="0.78740157499999996" header="0.3" footer="0.3"/>
  <pageSetup paperSize="9" scale="61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zoomScale="96" zoomScaleNormal="80" workbookViewId="0">
      <selection activeCell="G5" sqref="G5"/>
    </sheetView>
  </sheetViews>
  <sheetFormatPr defaultColWidth="11.5703125" defaultRowHeight="14.25"/>
  <cols>
    <col min="1" max="1" width="7.7109375" style="1" customWidth="1"/>
    <col min="2" max="2" width="25.28515625" style="1" customWidth="1"/>
    <col min="3" max="3" width="10.28515625" style="1" customWidth="1"/>
    <col min="4" max="4" width="11.5703125" style="1" customWidth="1"/>
    <col min="5" max="5" width="13.42578125" style="1" customWidth="1"/>
    <col min="6" max="6" width="40.28515625" style="1" customWidth="1"/>
    <col min="7" max="16384" width="11.5703125" style="1"/>
  </cols>
  <sheetData>
    <row r="1" spans="1:6" ht="64.5" customHeight="1"/>
    <row r="3" spans="1:6" ht="12.75" customHeight="1"/>
    <row r="4" spans="1:6" ht="15.75">
      <c r="A4" s="27" t="s">
        <v>390</v>
      </c>
      <c r="B4"/>
    </row>
    <row r="5" spans="1:6" ht="15">
      <c r="A5" s="28" t="str">
        <f>Огляд!B4</f>
        <v>Контракт на поставку харчування для ВПО що проживають у прихистку ТБФ "Карітас" м.Тернопіль</v>
      </c>
      <c r="B5"/>
    </row>
    <row r="6" spans="1:6" ht="15" customHeight="1">
      <c r="A6" s="11"/>
      <c r="B6" s="94"/>
      <c r="C6" s="94"/>
      <c r="D6" s="94"/>
      <c r="E6" s="94"/>
      <c r="F6" s="94"/>
    </row>
    <row r="7" spans="1:6" ht="16.5" customHeight="1">
      <c r="A7" s="84"/>
      <c r="B7" s="85"/>
      <c r="C7" s="85"/>
      <c r="D7" s="85"/>
      <c r="E7" s="85"/>
      <c r="F7" s="85"/>
    </row>
    <row r="8" spans="1:6" ht="16.5" customHeight="1">
      <c r="A8" s="86" t="s">
        <v>391</v>
      </c>
      <c r="B8" s="85"/>
      <c r="C8" s="85"/>
      <c r="D8" s="85"/>
      <c r="E8" s="85"/>
      <c r="F8" s="85"/>
    </row>
    <row r="9" spans="1:6" ht="16.5" customHeight="1">
      <c r="A9" s="86"/>
      <c r="B9" s="85"/>
      <c r="C9" s="85"/>
      <c r="D9" s="85"/>
      <c r="E9" s="85"/>
      <c r="F9" s="85"/>
    </row>
    <row r="10" spans="1:6" ht="15">
      <c r="A10" s="86"/>
      <c r="B10" s="85"/>
      <c r="C10" s="85"/>
      <c r="D10" s="85"/>
      <c r="E10" s="85"/>
      <c r="F10" s="85"/>
    </row>
    <row r="11" spans="1:6" ht="45">
      <c r="A11" s="87" t="s">
        <v>392</v>
      </c>
      <c r="B11" s="87" t="s">
        <v>393</v>
      </c>
      <c r="C11" s="88" t="s">
        <v>394</v>
      </c>
      <c r="D11" s="88" t="s">
        <v>395</v>
      </c>
      <c r="E11" s="88" t="s">
        <v>396</v>
      </c>
      <c r="F11" s="88" t="s">
        <v>397</v>
      </c>
    </row>
    <row r="12" spans="1:6" ht="15">
      <c r="A12" s="89">
        <v>1</v>
      </c>
      <c r="B12" s="89" t="s">
        <v>398</v>
      </c>
      <c r="C12" s="134">
        <v>25</v>
      </c>
      <c r="D12" s="90">
        <v>14</v>
      </c>
      <c r="E12" s="90">
        <v>0</v>
      </c>
      <c r="F12" s="91">
        <f>E12*C12*D12</f>
        <v>0</v>
      </c>
    </row>
    <row r="13" spans="1:6" ht="15">
      <c r="A13" s="89">
        <v>2</v>
      </c>
      <c r="B13" s="89" t="s">
        <v>399</v>
      </c>
      <c r="C13" s="134">
        <v>25</v>
      </c>
      <c r="D13" s="90">
        <v>14</v>
      </c>
      <c r="E13" s="90">
        <v>0</v>
      </c>
      <c r="F13" s="91">
        <f>E13*C13</f>
        <v>0</v>
      </c>
    </row>
    <row r="14" spans="1:6" ht="15">
      <c r="A14" s="89">
        <v>3</v>
      </c>
      <c r="B14" s="89" t="s">
        <v>400</v>
      </c>
      <c r="C14" s="134">
        <v>25</v>
      </c>
      <c r="D14" s="90">
        <v>14</v>
      </c>
      <c r="E14" s="90">
        <v>0</v>
      </c>
      <c r="F14" s="91">
        <f t="shared" ref="F14:F15" si="0">E14*C14</f>
        <v>0</v>
      </c>
    </row>
    <row r="15" spans="1:6" ht="15">
      <c r="A15" s="89">
        <v>4</v>
      </c>
      <c r="B15" s="89" t="s">
        <v>401</v>
      </c>
      <c r="C15" s="134">
        <v>25</v>
      </c>
      <c r="D15" s="90">
        <v>14</v>
      </c>
      <c r="E15" s="90">
        <v>0</v>
      </c>
      <c r="F15" s="91">
        <f t="shared" si="0"/>
        <v>0</v>
      </c>
    </row>
    <row r="16" spans="1:6" ht="15">
      <c r="A16" s="89">
        <v>5</v>
      </c>
      <c r="B16" s="89" t="s">
        <v>402</v>
      </c>
      <c r="C16" s="134">
        <v>25</v>
      </c>
      <c r="D16" s="90">
        <v>14</v>
      </c>
      <c r="E16" s="90">
        <v>0</v>
      </c>
      <c r="F16" s="91"/>
    </row>
    <row r="17" spans="1:6" ht="15">
      <c r="A17" s="89"/>
      <c r="B17" s="209" t="s">
        <v>403</v>
      </c>
      <c r="C17" s="209"/>
      <c r="D17" s="209"/>
      <c r="E17" s="209"/>
      <c r="F17" s="92">
        <f>SUM(F12:F15)</f>
        <v>0</v>
      </c>
    </row>
    <row r="18" spans="1:6" ht="15">
      <c r="A18" s="89"/>
      <c r="B18" s="209" t="s">
        <v>404</v>
      </c>
      <c r="C18" s="209"/>
      <c r="D18" s="209"/>
      <c r="E18" s="209"/>
      <c r="F18" s="93"/>
    </row>
    <row r="19" spans="1:6" ht="15">
      <c r="A19" s="89"/>
      <c r="B19" s="209" t="s">
        <v>405</v>
      </c>
      <c r="C19" s="209"/>
      <c r="D19" s="209"/>
      <c r="E19" s="209"/>
      <c r="F19" s="92">
        <f>F17+F18</f>
        <v>0</v>
      </c>
    </row>
    <row r="20" spans="1:6" ht="15">
      <c r="A20" s="127"/>
      <c r="B20" s="207" t="s">
        <v>406</v>
      </c>
      <c r="C20" s="207"/>
      <c r="D20" s="207" t="s">
        <v>407</v>
      </c>
      <c r="E20" s="207"/>
      <c r="F20" s="128" t="s">
        <v>408</v>
      </c>
    </row>
    <row r="21" spans="1:6" ht="57.6" customHeight="1">
      <c r="A21" s="127"/>
      <c r="B21" s="210" t="s">
        <v>409</v>
      </c>
      <c r="C21" s="210"/>
      <c r="D21" s="208"/>
      <c r="E21" s="208"/>
      <c r="F21" s="129" t="s">
        <v>410</v>
      </c>
    </row>
    <row r="22" spans="1:6" ht="44.65" customHeight="1">
      <c r="A22" s="127"/>
      <c r="B22" s="206" t="s">
        <v>411</v>
      </c>
      <c r="C22" s="206"/>
      <c r="D22" s="208"/>
      <c r="E22" s="208"/>
      <c r="F22" s="130"/>
    </row>
  </sheetData>
  <mergeCells count="9">
    <mergeCell ref="B22:C22"/>
    <mergeCell ref="D20:E20"/>
    <mergeCell ref="D21:E21"/>
    <mergeCell ref="D22:E22"/>
    <mergeCell ref="B17:E17"/>
    <mergeCell ref="B18:E18"/>
    <mergeCell ref="B19:E19"/>
    <mergeCell ref="B20:C20"/>
    <mergeCell ref="B21:C21"/>
  </mergeCells>
  <pageMargins left="0.70866141732283472" right="0.70866141732283472" top="0.78740157480314965" bottom="0.78740157480314965" header="0.31496062992125984" footer="0.31496062992125984"/>
  <pageSetup paperSize="9" scale="96" fitToHeight="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8"/>
  <sheetViews>
    <sheetView showGridLines="0" zoomScale="70" zoomScaleNormal="70" zoomScalePageLayoutView="70" workbookViewId="0">
      <selection activeCell="L3" sqref="L3"/>
    </sheetView>
  </sheetViews>
  <sheetFormatPr defaultColWidth="11.5703125" defaultRowHeight="14.25"/>
  <cols>
    <col min="1" max="1" width="5.28515625" style="1" customWidth="1"/>
    <col min="2" max="2" width="21.28515625" style="1" customWidth="1"/>
    <col min="3" max="3" width="48.7109375" style="1" customWidth="1"/>
    <col min="4" max="4" width="12.7109375" style="1" customWidth="1"/>
    <col min="5" max="6" width="11.5703125" style="1"/>
    <col min="7" max="7" width="7.7109375" style="1" customWidth="1"/>
    <col min="8" max="16384" width="11.5703125" style="1"/>
  </cols>
  <sheetData>
    <row r="1" spans="2:7" ht="102" customHeight="1"/>
    <row r="2" spans="2:7" ht="40.5" customHeight="1">
      <c r="B2" s="27" t="s">
        <v>412</v>
      </c>
    </row>
    <row r="3" spans="2:7" ht="27" customHeight="1">
      <c r="B3" s="82" t="str">
        <f>Огляд!B4</f>
        <v>Контракт на поставку харчування для ВПО що проживають у прихистку ТБФ "Карітас" м.Тернопіль</v>
      </c>
    </row>
    <row r="4" spans="2:7">
      <c r="B4" s="82"/>
    </row>
    <row r="5" spans="2:7" ht="18" customHeight="1">
      <c r="B5" s="83" t="str">
        <f>Огляд!C6</f>
        <v>Благодійниа служба милосердя «Карітас», проект NIN 2209138</v>
      </c>
      <c r="C5" s="12"/>
      <c r="D5" s="12"/>
      <c r="E5" s="12"/>
    </row>
    <row r="6" spans="2:7" ht="22.9" customHeight="1">
      <c r="B6" s="211" t="str">
        <f>Огляд!C7</f>
        <v>Проект «Прихисток для найбільш уразливих осіб похилого віку», за фінансуванням NIN, ADA, Caritas Austria</v>
      </c>
      <c r="C6" s="211"/>
      <c r="D6" s="211"/>
      <c r="E6" s="211"/>
      <c r="F6" s="211"/>
      <c r="G6" s="211"/>
    </row>
    <row r="7" spans="2:7" ht="61.5" customHeight="1">
      <c r="B7" s="212" t="s">
        <v>413</v>
      </c>
      <c r="C7" s="212"/>
      <c r="D7" s="212"/>
      <c r="E7" s="212"/>
      <c r="F7" s="212"/>
      <c r="G7" s="212"/>
    </row>
    <row r="8" spans="2:7" ht="17.25" customHeight="1"/>
    <row r="9" spans="2:7" ht="34.9" customHeight="1">
      <c r="B9" s="215" t="s">
        <v>414</v>
      </c>
      <c r="C9" s="216"/>
      <c r="D9" s="216"/>
    </row>
    <row r="10" spans="2:7" ht="69" customHeight="1">
      <c r="B10" s="217" t="s">
        <v>415</v>
      </c>
      <c r="C10" s="217"/>
      <c r="D10" s="217"/>
    </row>
    <row r="11" spans="2:7" ht="61.5" customHeight="1">
      <c r="B11" s="217" t="s">
        <v>416</v>
      </c>
      <c r="C11" s="217"/>
      <c r="D11" s="217"/>
    </row>
    <row r="12" spans="2:7" ht="35.25" customHeight="1">
      <c r="B12" s="218" t="s">
        <v>417</v>
      </c>
      <c r="C12" s="218"/>
      <c r="D12" s="218"/>
      <c r="E12" s="29" t="s">
        <v>418</v>
      </c>
      <c r="F12" s="29"/>
    </row>
    <row r="13" spans="2:7" ht="32.25" customHeight="1">
      <c r="B13" s="218" t="s">
        <v>419</v>
      </c>
      <c r="C13" s="218"/>
      <c r="D13" s="218"/>
      <c r="E13" s="29" t="s">
        <v>418</v>
      </c>
      <c r="F13" s="29"/>
    </row>
    <row r="14" spans="2:7" ht="19.5" customHeight="1">
      <c r="B14" s="213" t="s">
        <v>420</v>
      </c>
      <c r="C14" s="214"/>
      <c r="D14" s="214"/>
    </row>
    <row r="15" spans="2:7" ht="27" customHeight="1">
      <c r="B15" s="213"/>
      <c r="C15" s="214"/>
      <c r="D15" s="214"/>
    </row>
    <row r="16" spans="2:7" ht="45" customHeight="1">
      <c r="B16" s="213"/>
      <c r="C16" s="214"/>
      <c r="D16" s="214"/>
    </row>
    <row r="17" spans="2:4" ht="24" customHeight="1">
      <c r="B17" s="213"/>
      <c r="C17" s="214"/>
      <c r="D17" s="214"/>
    </row>
    <row r="18" spans="2:4" ht="52.15" hidden="1" customHeight="1">
      <c r="B18" s="213"/>
      <c r="C18" s="214"/>
      <c r="D18" s="214"/>
    </row>
  </sheetData>
  <mergeCells count="8">
    <mergeCell ref="B6:G6"/>
    <mergeCell ref="B7:G7"/>
    <mergeCell ref="B14:D18"/>
    <mergeCell ref="B9:D9"/>
    <mergeCell ref="B10:D10"/>
    <mergeCell ref="B11:D11"/>
    <mergeCell ref="B13:D13"/>
    <mergeCell ref="B12:D12"/>
  </mergeCells>
  <pageMargins left="0.70866141732283472" right="0.70866141732283472" top="0.78740157480314965" bottom="0.78740157480314965" header="0.31496062992125984" footer="0.31496062992125984"/>
  <pageSetup paperSize="9" scale="73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showGridLines="0" workbookViewId="0">
      <pane ySplit="2" topLeftCell="A3" activePane="bottomLeft" state="frozen"/>
      <selection activeCell="F35" sqref="F35"/>
      <selection pane="bottomLeft" activeCell="C11" sqref="C11"/>
    </sheetView>
  </sheetViews>
  <sheetFormatPr defaultColWidth="11.5703125" defaultRowHeight="14.25"/>
  <cols>
    <col min="1" max="1" width="23.5703125" style="1" customWidth="1"/>
    <col min="2" max="2" width="61.42578125" style="1" customWidth="1"/>
    <col min="3" max="3" width="17" style="1" customWidth="1"/>
    <col min="4" max="4" width="47.28515625" style="1" customWidth="1"/>
    <col min="5" max="16384" width="11.5703125" style="1"/>
  </cols>
  <sheetData>
    <row r="1" spans="1:4" ht="58.5" customHeight="1"/>
    <row r="2" spans="1:4" ht="36.6" customHeight="1">
      <c r="A2" s="35" t="s">
        <v>421</v>
      </c>
      <c r="B2" s="36"/>
      <c r="C2" s="36"/>
      <c r="D2" s="36"/>
    </row>
    <row r="3" spans="1:4" ht="27" customHeight="1">
      <c r="A3" s="219" t="s">
        <v>422</v>
      </c>
      <c r="B3" s="219"/>
      <c r="C3" s="219"/>
      <c r="D3" s="219"/>
    </row>
    <row r="4" spans="1:4" ht="15.75">
      <c r="A4" s="33"/>
      <c r="B4" s="33"/>
      <c r="C4" s="33"/>
      <c r="D4" s="33"/>
    </row>
    <row r="5" spans="1:4" ht="15.75">
      <c r="A5" s="33"/>
      <c r="B5" s="37" t="s">
        <v>423</v>
      </c>
    </row>
    <row r="6" spans="1:4" ht="60.6" customHeight="1">
      <c r="A6" s="38" t="s">
        <v>424</v>
      </c>
      <c r="B6" s="133" t="s">
        <v>425</v>
      </c>
    </row>
    <row r="7" spans="1:4" ht="14.65" customHeight="1">
      <c r="A7" s="38"/>
      <c r="B7" s="39"/>
    </row>
    <row r="8" spans="1:4" ht="15.75">
      <c r="A8" s="38"/>
      <c r="B8" s="39"/>
    </row>
    <row r="9" spans="1:4" ht="15.75">
      <c r="A9" s="38"/>
      <c r="B9" s="39"/>
    </row>
    <row r="10" spans="1:4" ht="15.75">
      <c r="A10" s="38"/>
      <c r="B10" s="39"/>
    </row>
    <row r="11" spans="1:4" ht="15.75">
      <c r="A11" s="38"/>
      <c r="B11" s="39"/>
    </row>
    <row r="12" spans="1:4" ht="15.75">
      <c r="A12" s="33"/>
      <c r="B12" s="33"/>
      <c r="C12" s="33"/>
      <c r="D12" s="33"/>
    </row>
  </sheetData>
  <mergeCells count="1">
    <mergeCell ref="A3:D3"/>
  </mergeCells>
  <pageMargins left="0.70866141732283472" right="0.70866141732283472" top="0.78740157480314965" bottom="0.78740157480314965" header="0.31496062992125984" footer="0.31496062992125984"/>
  <pageSetup paperSize="9" fitToHeight="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299dc7-0a1f-43c8-998b-3e300c6d58a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65E86E1D0205447A3F2B8553DD961FA" ma:contentTypeVersion="13" ma:contentTypeDescription="Створення нового документа." ma:contentTypeScope="" ma:versionID="058a98a93c2fca37c74f67ae7ddb3d3c">
  <xsd:schema xmlns:xsd="http://www.w3.org/2001/XMLSchema" xmlns:xs="http://www.w3.org/2001/XMLSchema" xmlns:p="http://schemas.microsoft.com/office/2006/metadata/properties" xmlns:ns3="ad299dc7-0a1f-43c8-998b-3e300c6d58a4" xmlns:ns4="7bc27059-483d-4001-b906-2cf258b44665" targetNamespace="http://schemas.microsoft.com/office/2006/metadata/properties" ma:root="true" ma:fieldsID="5a663cc36128494ce5b7059acbb83ff7" ns3:_="" ns4:_="">
    <xsd:import namespace="ad299dc7-0a1f-43c8-998b-3e300c6d58a4"/>
    <xsd:import namespace="7bc27059-483d-4001-b906-2cf258b446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299dc7-0a1f-43c8-998b-3e300c6d58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c27059-483d-4001-b906-2cf258b446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Спільний доступ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Відомості про тих, хто має доступ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Геш підказки про спільний доступ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A712A6-AF7F-4222-B4BD-7BC7D803F601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7bc27059-483d-4001-b906-2cf258b44665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d299dc7-0a1f-43c8-998b-3e300c6d58a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BB777-87EB-41A3-BCA3-328253C041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BD9E98-81EF-495F-A40C-9BC25C3A94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299dc7-0a1f-43c8-998b-3e300c6d58a4"/>
    <ds:schemaRef ds:uri="7bc27059-483d-4001-b906-2cf258b446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Огляд</vt:lpstr>
      <vt:lpstr>1. Контакти</vt:lpstr>
      <vt:lpstr>2. Спроможність</vt:lpstr>
      <vt:lpstr>3. Субконтрактери</vt:lpstr>
      <vt:lpstr>4. Специф 1-14 днів</vt:lpstr>
      <vt:lpstr>5. Фін.пропозиція</vt:lpstr>
      <vt:lpstr>6. Підписання</vt:lpstr>
      <vt:lpstr>7. Додатки</vt:lpstr>
      <vt:lpstr>'2. Спроможність'!Область_печати</vt:lpstr>
      <vt:lpstr>'4. Специф 1-14 днів'!Область_печати</vt:lpstr>
      <vt:lpstr>'5. Фін.пропозиція'!Область_печати</vt:lpstr>
      <vt:lpstr>'6. Підписання'!Область_печати</vt:lpstr>
      <vt:lpstr>Огляд!Область_печати</vt:lpstr>
    </vt:vector>
  </TitlesOfParts>
  <Manager/>
  <Company>Caritas der Erzdiözese Wien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 Johnson</dc:creator>
  <cp:keywords/>
  <dc:description/>
  <cp:lastModifiedBy>admin</cp:lastModifiedBy>
  <cp:revision/>
  <dcterms:created xsi:type="dcterms:W3CDTF">2017-11-21T11:33:08Z</dcterms:created>
  <dcterms:modified xsi:type="dcterms:W3CDTF">2023-06-15T14:42:39Z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0x010100665E86E1D0205447A3F2B8553DD961FA</vt:lpwstr>
  </property>
</Properties>
</file>